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firstSheet="2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政府性基金预算支出表'!$A$1:$E$20</definedName>
    <definedName name="_xlnm.Print_Area" localSheetId="6">'6 部门收支总表'!$A$1:$D$23</definedName>
    <definedName name="_xlnm.Print_Area" localSheetId="7">'7 部门收入总表'!$A$1:$L$38</definedName>
    <definedName name="_xlnm.Print_Area" localSheetId="8">'8 部门支出总表'!$A$1:$H$37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B8" i="12"/>
  <c r="D6"/>
  <c r="B6"/>
  <c r="C36" i="11"/>
  <c r="E35"/>
  <c r="D35"/>
  <c r="C35"/>
  <c r="E34"/>
  <c r="D34"/>
  <c r="C34"/>
  <c r="C33"/>
  <c r="E32"/>
  <c r="D32"/>
  <c r="C32"/>
  <c r="C31"/>
  <c r="C30"/>
  <c r="C29"/>
  <c r="C28"/>
  <c r="C27"/>
  <c r="C26"/>
  <c r="C25"/>
  <c r="C24"/>
  <c r="C23"/>
  <c r="C22"/>
  <c r="E21"/>
  <c r="D21"/>
  <c r="C21"/>
  <c r="E20"/>
  <c r="D20"/>
  <c r="C20"/>
  <c r="C19"/>
  <c r="E18"/>
  <c r="D18"/>
  <c r="C18"/>
  <c r="E17"/>
  <c r="D17"/>
  <c r="C17"/>
  <c r="C16"/>
  <c r="C15"/>
  <c r="E14"/>
  <c r="D14"/>
  <c r="C14"/>
  <c r="E13"/>
  <c r="D13"/>
  <c r="C13"/>
  <c r="C12"/>
  <c r="C11"/>
  <c r="C10"/>
  <c r="C9"/>
  <c r="E8"/>
  <c r="D8"/>
  <c r="C8"/>
  <c r="E7"/>
  <c r="D7"/>
  <c r="C7"/>
  <c r="E6"/>
  <c r="D6"/>
  <c r="C6"/>
  <c r="C37" i="10"/>
  <c r="E36"/>
  <c r="C36"/>
  <c r="E35"/>
  <c r="C35"/>
  <c r="C34"/>
  <c r="F33"/>
  <c r="E33"/>
  <c r="D33"/>
  <c r="C33"/>
  <c r="C32"/>
  <c r="C31"/>
  <c r="C30"/>
  <c r="C29"/>
  <c r="C28"/>
  <c r="C27"/>
  <c r="C26"/>
  <c r="C25"/>
  <c r="C24"/>
  <c r="C23"/>
  <c r="F22"/>
  <c r="E22"/>
  <c r="D22"/>
  <c r="C22"/>
  <c r="F21"/>
  <c r="E21"/>
  <c r="D21"/>
  <c r="C21"/>
  <c r="C20"/>
  <c r="F19"/>
  <c r="E19"/>
  <c r="D19"/>
  <c r="C19"/>
  <c r="F18"/>
  <c r="E18"/>
  <c r="D18"/>
  <c r="C18"/>
  <c r="C17"/>
  <c r="C16"/>
  <c r="E15"/>
  <c r="C15"/>
  <c r="E14"/>
  <c r="C14"/>
  <c r="C13"/>
  <c r="C12"/>
  <c r="C11"/>
  <c r="C10"/>
  <c r="E9"/>
  <c r="C9"/>
  <c r="E8"/>
  <c r="C8"/>
  <c r="F7"/>
  <c r="E7"/>
  <c r="D7"/>
  <c r="C7"/>
  <c r="D23" i="9"/>
  <c r="B23"/>
  <c r="D20"/>
  <c r="B20"/>
  <c r="C20" i="8"/>
  <c r="E19"/>
  <c r="D19"/>
  <c r="C19"/>
  <c r="C18"/>
  <c r="C17"/>
  <c r="C16"/>
  <c r="C15"/>
  <c r="C14"/>
  <c r="C13"/>
  <c r="E12"/>
  <c r="D12"/>
  <c r="C12"/>
  <c r="E11"/>
  <c r="D11"/>
  <c r="C11"/>
  <c r="C10"/>
  <c r="C9"/>
  <c r="C8"/>
  <c r="E7"/>
  <c r="D7"/>
  <c r="C7"/>
  <c r="I8" i="7"/>
  <c r="G8"/>
  <c r="C60" i="6"/>
  <c r="E59"/>
  <c r="D59"/>
  <c r="C59"/>
  <c r="C58"/>
  <c r="C57"/>
  <c r="C56"/>
  <c r="C55"/>
  <c r="C54"/>
  <c r="C53"/>
  <c r="C52"/>
  <c r="C51"/>
  <c r="D50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C21"/>
  <c r="C20"/>
  <c r="C19"/>
  <c r="C18"/>
  <c r="C17"/>
  <c r="C16"/>
  <c r="C15"/>
  <c r="C14"/>
  <c r="C13"/>
  <c r="C12"/>
  <c r="C11"/>
  <c r="C10"/>
  <c r="C9"/>
  <c r="D8"/>
  <c r="C8"/>
  <c r="E7"/>
  <c r="D7"/>
  <c r="C7"/>
  <c r="C27" i="5"/>
  <c r="D26"/>
  <c r="C26"/>
  <c r="D25"/>
  <c r="C25"/>
  <c r="C24"/>
  <c r="C23"/>
  <c r="C22"/>
  <c r="C21"/>
  <c r="C20"/>
  <c r="E19"/>
  <c r="D19"/>
  <c r="C19"/>
  <c r="E18"/>
  <c r="D18"/>
  <c r="C18"/>
  <c r="C17"/>
  <c r="C16"/>
  <c r="D15"/>
  <c r="C15"/>
  <c r="D14"/>
  <c r="C14"/>
  <c r="C13"/>
  <c r="C12"/>
  <c r="C11"/>
  <c r="C10"/>
  <c r="E9"/>
  <c r="D9"/>
  <c r="C9"/>
  <c r="E8"/>
  <c r="D8"/>
  <c r="C8"/>
  <c r="E7"/>
  <c r="D7"/>
  <c r="C7"/>
  <c r="G18" i="4"/>
  <c r="F18"/>
  <c r="E18"/>
  <c r="D18"/>
  <c r="B18"/>
  <c r="G16"/>
  <c r="F16"/>
  <c r="E16"/>
  <c r="D16"/>
  <c r="D12"/>
  <c r="D11"/>
  <c r="B11"/>
  <c r="D10"/>
  <c r="D9"/>
  <c r="D8"/>
  <c r="F7"/>
  <c r="E7"/>
  <c r="D7"/>
  <c r="B7"/>
</calcChain>
</file>

<file path=xl/sharedStrings.xml><?xml version="1.0" encoding="utf-8"?>
<sst xmlns="http://schemas.openxmlformats.org/spreadsheetml/2006/main" count="1663" uniqueCount="643">
  <si>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</si>
  <si>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</si>
  <si>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</si>
  <si>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</si>
  <si>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</si>
  <si>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</si>
  <si>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</si>
  <si>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</si>
  <si>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</si>
  <si>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</si>
  <si>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</si>
  <si>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</si>
  <si>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</si>
  <si>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</si>
  <si>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</si>
  <si>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</si>
  <si>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</si>
  <si>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</si>
  <si>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</si>
  <si>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</si>
  <si>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</si>
  <si>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</si>
  <si>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</si>
  <si>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</si>
  <si>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</si>
  <si>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</si>
  <si>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</si>
  <si>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</si>
  <si>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</si>
  <si>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</si>
  <si>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</si>
  <si>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</si>
  <si>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</si>
  <si>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</si>
  <si>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</si>
  <si>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</si>
  <si>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</si>
  <si>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</si>
  <si>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</si>
  <si>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</si>
  <si>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</si>
  <si>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</si>
  <si>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</si>
  <si>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</si>
  <si>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</si>
  <si>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</si>
  <si>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</si>
  <si>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</si>
  <si>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</si>
  <si>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</si>
  <si>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</si>
  <si>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</si>
  <si>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</si>
  <si>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</si>
  <si>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</si>
  <si>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</si>
  <si>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</si>
  <si>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</si>
  <si>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</si>
  <si>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</si>
  <si>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</si>
  <si>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</si>
  <si>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</si>
  <si>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</si>
  <si>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</si>
  <si>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</si>
  <si>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</si>
  <si>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</si>
  <si>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</si>
  <si>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</si>
  <si>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</si>
  <si>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</si>
  <si>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</si>
  <si>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</si>
  <si>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</si>
  <si>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</si>
  <si>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</si>
  <si>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</si>
  <si>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</si>
  <si>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</si>
  <si>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</si>
  <si>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</si>
  <si>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</si>
  <si>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</si>
  <si>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</si>
  <si>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</si>
  <si>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</si>
  <si>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</si>
  <si>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</si>
  <si>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</si>
  <si>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</si>
  <si>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</si>
  <si>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</si>
  <si>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</si>
  <si>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</si>
  <si>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</si>
  <si>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</si>
  <si>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</si>
  <si>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</si>
  <si>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</si>
  <si>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</si>
  <si>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</si>
  <si>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</si>
  <si>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</si>
  <si>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</si>
  <si>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</si>
  <si>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</si>
  <si>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</si>
  <si>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</si>
  <si>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</si>
  <si>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</si>
  <si>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</si>
  <si>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</si>
  <si>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</si>
  <si>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</si>
  <si>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</si>
  <si>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</si>
  <si>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</si>
  <si>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</si>
  <si>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</si>
  <si>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</si>
  <si>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</si>
  <si>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</si>
  <si>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</si>
  <si>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</si>
  <si>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</si>
  <si>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</si>
  <si>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</si>
  <si>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</si>
  <si>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</si>
  <si>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</si>
  <si>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</si>
  <si>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</si>
  <si>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</si>
  <si>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</si>
  <si>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</si>
  <si>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</si>
  <si>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</si>
  <si>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</si>
  <si>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</si>
  <si>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</si>
  <si>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</si>
  <si>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</si>
  <si>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</si>
  <si>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</si>
  <si>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</si>
  <si>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</si>
  <si>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</si>
  <si>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</si>
  <si>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</si>
  <si>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</si>
  <si>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</si>
  <si>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</si>
  <si>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</si>
  <si>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</si>
  <si>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</si>
  <si>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</si>
  <si>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</si>
  <si>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</si>
  <si>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</si>
  <si>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</si>
  <si>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</si>
  <si>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</si>
  <si>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</si>
  <si>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</si>
  <si>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</si>
  <si>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</si>
  <si>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</si>
  <si>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</si>
  <si>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</si>
  <si>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</si>
  <si>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</si>
  <si>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</si>
  <si>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</si>
  <si>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</si>
  <si>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</si>
  <si>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</si>
  <si>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</si>
  <si>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</si>
  <si>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</si>
  <si>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</si>
  <si>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</si>
  <si>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</si>
  <si>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</si>
  <si>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</si>
  <si>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</si>
  <si>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</si>
  <si>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</si>
  <si>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</si>
  <si>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</si>
  <si>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</si>
  <si>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</si>
  <si>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</si>
  <si>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</si>
  <si>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</si>
  <si>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</si>
  <si>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</si>
  <si>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</si>
  <si>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</si>
  <si>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</si>
  <si>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</si>
  <si>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</si>
  <si>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</si>
  <si>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</si>
  <si>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</si>
  <si>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</si>
  <si>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</si>
  <si>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</si>
  <si>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</si>
  <si>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</si>
  <si>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</si>
  <si>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</si>
  <si>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</si>
  <si>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</si>
  <si>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</si>
  <si>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</si>
  <si>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</si>
  <si>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</si>
  <si>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</si>
  <si>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</si>
  <si>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</si>
  <si>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</si>
  <si>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</si>
  <si>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</si>
  <si>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</si>
  <si>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</si>
  <si>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</si>
  <si>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</si>
  <si>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</si>
  <si>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</si>
  <si>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</si>
  <si>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</si>
  <si>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</si>
  <si>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</si>
  <si>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</si>
  <si>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</si>
  <si>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</si>
  <si>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</si>
  <si>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</si>
  <si>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</si>
  <si>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</si>
  <si>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</si>
  <si>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</si>
  <si>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</si>
  <si>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</si>
  <si>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</si>
  <si>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</si>
  <si>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</si>
  <si>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</si>
  <si>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</si>
  <si>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</si>
  <si>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</si>
  <si>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</si>
  <si>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</si>
  <si>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</si>
  <si>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</si>
  <si>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</si>
  <si>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</si>
  <si>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</si>
  <si>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</si>
  <si>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</si>
  <si>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</si>
  <si>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</si>
  <si>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</si>
  <si>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</si>
  <si>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</si>
  <si>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</si>
  <si>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</si>
  <si>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</si>
  <si>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</si>
  <si>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</si>
  <si>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</si>
  <si>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</si>
  <si>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</si>
  <si>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</si>
  <si>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</si>
  <si>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</si>
  <si>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</si>
  <si>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</si>
  <si>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</si>
  <si>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</si>
  <si>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</si>
  <si>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</si>
  <si>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</si>
  <si>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</si>
  <si>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</si>
  <si>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</si>
  <si>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</si>
  <si>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</si>
  <si>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</si>
  <si>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</si>
  <si>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</si>
  <si>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</si>
  <si>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</si>
  <si>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</si>
  <si>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</si>
  <si>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</si>
  <si>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</si>
  <si>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</si>
  <si>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</si>
  <si>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</si>
  <si>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</si>
  <si>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</si>
  <si>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</si>
  <si>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</si>
  <si>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</si>
  <si>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</si>
  <si>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</si>
  <si>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</si>
  <si>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</si>
  <si>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</si>
  <si>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</si>
  <si>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</si>
  <si>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</si>
  <si>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</si>
  <si>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</si>
  <si>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</si>
  <si>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</si>
  <si>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</si>
  <si>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</si>
  <si>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</si>
  <si>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</si>
  <si>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</si>
  <si>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</si>
  <si>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</si>
  <si>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</si>
  <si>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</si>
  <si>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</si>
  <si>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</si>
  <si>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</si>
  <si>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</si>
  <si>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</si>
  <si>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</si>
  <si>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</si>
  <si>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</si>
  <si>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</si>
  <si>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附件3-2</t>
  </si>
  <si>
    <t>重庆市巴南区农业农村委员会一般公共预算财政拨款支出预算表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</si>
  <si>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</si>
  <si>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</si>
  <si>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</si>
  <si>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</si>
  <si>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</si>
  <si>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</si>
  <si>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</si>
  <si>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</si>
  <si>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</si>
  <si>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</si>
  <si>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</si>
  <si>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</si>
  <si>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</si>
  <si>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</si>
  <si>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</si>
  <si>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</si>
  <si>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</si>
  <si>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</si>
  <si>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</si>
  <si>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</si>
  <si>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</si>
  <si>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</si>
  <si>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</si>
  <si>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</si>
  <si>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</si>
  <si>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</si>
  <si>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</si>
  <si>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213</t>
  </si>
  <si>
    <t xml:space="preserve">  农林水支出</t>
  </si>
  <si>
    <t xml:space="preserve">    21301</t>
  </si>
  <si>
    <t xml:space="preserve">    农业</t>
  </si>
  <si>
    <t xml:space="preserve">      2130101</t>
  </si>
  <si>
    <t xml:space="preserve">      行政运行</t>
  </si>
  <si>
    <t xml:space="preserve">      2130102</t>
  </si>
  <si>
    <t xml:space="preserve">      一般行政管理事务</t>
  </si>
  <si>
    <t xml:space="preserve">      2130122</t>
  </si>
  <si>
    <t xml:space="preserve">      农业生产发展</t>
  </si>
  <si>
    <t xml:space="preserve">      2130124</t>
  </si>
  <si>
    <t xml:space="preserve">      农业组织化与产业化经营</t>
  </si>
  <si>
    <t xml:space="preserve">      2130153</t>
  </si>
  <si>
    <t xml:space="preserve">      农田建设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</si>
  <si>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</si>
  <si>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</si>
  <si>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</si>
  <si>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</si>
  <si>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</si>
  <si>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</si>
  <si>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</si>
  <si>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</si>
  <si>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重庆市巴南区农业农村委员会
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</si>
  <si>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</si>
  <si>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</si>
  <si>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</si>
  <si>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</si>
  <si>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</si>
  <si>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</si>
  <si>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</si>
  <si>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</si>
  <si>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</si>
  <si>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</si>
  <si>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</si>
  <si>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</si>
  <si>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</si>
  <si>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</si>
  <si>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</si>
  <si>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</si>
  <si>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</si>
  <si>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</si>
  <si>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</si>
  <si>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</si>
  <si>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</si>
  <si>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</si>
  <si>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</si>
  <si>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</si>
  <si>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</si>
  <si>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</si>
  <si>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</si>
  <si>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</si>
  <si>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</si>
  <si>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</si>
  <si>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</si>
  <si>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</si>
  <si>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</si>
  <si>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</si>
  <si>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</si>
  <si>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</si>
  <si>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</si>
  <si>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</si>
  <si>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</si>
  <si>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</si>
  <si>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</si>
  <si>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</si>
  <si>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</si>
  <si>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</si>
  <si>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</si>
  <si>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</si>
  <si>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</si>
  <si>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</si>
  <si>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</si>
  <si>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</si>
  <si>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</si>
  <si>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</si>
  <si>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</si>
  <si>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</si>
  <si>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</si>
  <si>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</si>
  <si>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</si>
  <si>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</si>
  <si>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</si>
  <si>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</si>
  <si>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</si>
  <si>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</si>
  <si>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</si>
  <si>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</si>
  <si>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</si>
  <si>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</si>
  <si>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</si>
  <si>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</si>
  <si>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</si>
  <si>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</si>
  <si>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</si>
  <si>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</si>
  <si>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</si>
  <si>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</si>
  <si>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</si>
  <si>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</si>
  <si>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</si>
  <si>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</si>
  <si>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</si>
  <si>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</si>
  <si>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</si>
  <si>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</si>
  <si>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</si>
  <si>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</si>
  <si>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</si>
  <si>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</si>
  <si>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</si>
  <si>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</si>
  <si>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</si>
  <si>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</si>
  <si>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</si>
  <si>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</si>
  <si>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</si>
  <si>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</si>
  <si>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</si>
  <si>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</si>
  <si>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</si>
  <si>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</si>
  <si>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</si>
  <si>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</si>
  <si>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</si>
  <si>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</si>
  <si>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</si>
  <si>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</si>
  <si>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</si>
  <si>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</si>
  <si>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</si>
  <si>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</si>
  <si>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</si>
  <si>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</si>
  <si>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</si>
  <si>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</si>
  <si>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</si>
  <si>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重庆市巴南区农业农村委员会一般公共预算“三公”经费支出表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</si>
  <si>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</si>
  <si>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</si>
  <si>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</si>
  <si>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</si>
  <si>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</si>
  <si>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</si>
  <si>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</si>
  <si>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重庆市巴南区农业农村委员会政府性基金预算支出表</t>
  </si>
  <si>
    <t>本年政府性基金预算财政拨款支出</t>
  </si>
  <si>
    <t xml:space="preserve">  211</t>
  </si>
  <si>
    <t xml:space="preserve">  节能环保支出</t>
  </si>
  <si>
    <t xml:space="preserve">   21199</t>
  </si>
  <si>
    <t xml:space="preserve">    其他节能环保支出</t>
  </si>
  <si>
    <t xml:space="preserve">      2119999</t>
  </si>
  <si>
    <t xml:space="preserve">      其他节能环保支出</t>
  </si>
  <si>
    <t xml:space="preserve">      2130106</t>
  </si>
  <si>
    <t xml:space="preserve">      科技转化与推广服务</t>
  </si>
  <si>
    <t xml:space="preserve">      2130108</t>
  </si>
  <si>
    <t xml:space="preserve">      病虫害控制</t>
  </si>
  <si>
    <t xml:space="preserve">      2130119</t>
  </si>
  <si>
    <t xml:space="preserve">      防灾救灾</t>
  </si>
  <si>
    <t xml:space="preserve">      2130135</t>
  </si>
  <si>
    <t xml:space="preserve">      农业资源保护修复与利用</t>
  </si>
  <si>
    <t xml:space="preserve">      2130199</t>
  </si>
  <si>
    <t xml:space="preserve">      其他农业支出</t>
  </si>
  <si>
    <t xml:space="preserve">    21307</t>
  </si>
  <si>
    <t xml:space="preserve">    农村综合改革</t>
  </si>
  <si>
    <t xml:space="preserve">      2130701</t>
  </si>
  <si>
    <t xml:space="preserve">      对村级公益事业建设的补助</t>
  </si>
  <si>
    <t>附件3-6</t>
  </si>
  <si>
    <t>重庆市巴南区农业农村委员会部门收支总表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</si>
  <si>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</si>
  <si>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</si>
  <si>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</si>
  <si>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</si>
  <si>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</si>
  <si>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</si>
  <si>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</si>
  <si>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</si>
  <si>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</si>
  <si>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</si>
  <si>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</si>
  <si>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</si>
  <si>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</si>
  <si>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重庆市巴南区农业农村委员会部门收入总表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</si>
  <si>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</si>
  <si>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</si>
  <si>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</si>
  <si>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</si>
  <si>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</si>
  <si>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重庆市巴南区农业农村委员会部门支出总表</t>
  </si>
  <si>
    <t>上缴上级支出</t>
  </si>
  <si>
    <t>事业单位经营支出</t>
  </si>
  <si>
    <t>对下级单位补助支出</t>
  </si>
  <si>
    <t>附件3-9</t>
  </si>
  <si>
    <t>重庆市巴南区农业农村委员会政府采购预算明细表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</si>
  <si>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</si>
  <si>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</si>
  <si>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</si>
  <si>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</si>
  <si>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</si>
  <si>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</si>
  <si>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</si>
  <si>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重庆市巴南区农业农村委员会</t>
  </si>
  <si>
    <t>支出预算总量</t>
  </si>
  <si>
    <t>其中：部门预算支出</t>
  </si>
  <si>
    <t>当年整体绩效目标</t>
  </si>
  <si>
    <t>2021年区农业农村委将全面实施乡村振兴战略，实现农业全面升级、农村全面进步、农民全面发展。持续推进质量兴农、促进农业高质量发展，绿色美农、促进农业可持续发展，科技促农、促进农业提质增效，安全卫农、提升农业安全水平，品牌强农、做大做强品牌农业，融合兴农、提升农业综合效益，主体强农、完善农业经营体系，巩固脱贫成果、推进乡村振兴衔接。脱贫成果巩固（包括扶贫保险、产业发展等）人口9000人；脱贫监测和边缘易致贫监测人口100人；脱贫攻坚与乡村振兴有机衔接试点村1个；建设高标准农田建设面积2.54万亩；主要农产品质量安全监测总体合格率达98%以上；“两品一标”农产品纳入农产品质量安全追溯系统管理率达100%；农产品电商销售额达3.8亿元以上；粮食总产量稳定在21.5万吨；农作物秸秆综合利用率达90%以上；耕地质量监测点6个；“菜篮子”工作蔬菜产量达50万吨；“菜篮子”工作生猪出栏量达16.7万头。</t>
  </si>
  <si>
    <t>绩效指标</t>
  </si>
  <si>
    <t>指标名称</t>
  </si>
  <si>
    <t>指标权重</t>
  </si>
  <si>
    <t>计量单位</t>
  </si>
  <si>
    <t>指标性质</t>
  </si>
  <si>
    <t>指标值</t>
  </si>
  <si>
    <t>脱贫成果巩固（包括扶贫保险、产业发展等）人口数</t>
  </si>
  <si>
    <t>人</t>
  </si>
  <si>
    <t>≥</t>
  </si>
  <si>
    <t>脱贫监测和边缘易致贫监测人口数</t>
  </si>
  <si>
    <t>脱贫攻坚与乡村振兴有机衔接试点村</t>
  </si>
  <si>
    <t>个</t>
  </si>
  <si>
    <t>=</t>
  </si>
  <si>
    <t>建设高标准农田建设面积</t>
  </si>
  <si>
    <t>万亩</t>
  </si>
  <si>
    <t>主要农产品质量安全监测总体合格率</t>
  </si>
  <si>
    <t>%</t>
  </si>
  <si>
    <t>“两品一标”农产品纳入农产品质量安全追溯系统管理率</t>
  </si>
  <si>
    <t>农产品电商销售额</t>
  </si>
  <si>
    <t>亿元</t>
  </si>
  <si>
    <t>粮食总产量</t>
  </si>
  <si>
    <t>万吨</t>
  </si>
  <si>
    <t>农作物秸秆综合利用率</t>
  </si>
  <si>
    <t>耕地质量监测点个数</t>
  </si>
  <si>
    <t>“菜篮子”工作蔬菜产量</t>
  </si>
  <si>
    <t>“菜篮子”工作生猪出栏量</t>
  </si>
  <si>
    <t>万头</t>
  </si>
  <si>
    <t>附件3-11</t>
  </si>
  <si>
    <t>2021年区级重点专项资金绩效目标表</t>
  </si>
  <si>
    <t>专项资金名称</t>
  </si>
  <si>
    <t>乡村振兴战略发展资金</t>
  </si>
  <si>
    <t>业务主管部门</t>
  </si>
  <si>
    <t>当年预算</t>
  </si>
  <si>
    <t>区级支出</t>
  </si>
  <si>
    <t>补助镇街</t>
  </si>
  <si>
    <t>项目概况</t>
  </si>
  <si>
    <t>2021年按照“确保刚需、突出重点，强化统筹、提升效益”原则，将全面实施乡村振兴项目和农业产业发展，坚持资金安排用在“刀刃”上，确保建设进度，打造特色亮点，促进农业农村每年都有新变化、新进展，稳步实现“五个振兴”。</t>
  </si>
  <si>
    <t>立项依据</t>
  </si>
  <si>
    <t>中共重庆市委 重庆市人民政府《关于印发重庆市实施乡村振兴战略行动计划的通知》（渝委发〔2018〕1号）</t>
  </si>
  <si>
    <t>当年绩效目标</t>
  </si>
  <si>
    <t>2021年12月30日前落实乡村振兴战略，推动农业产业发展，幼龄果园实施种植优质大豆5000亩；实施“稻+N”示范基地3000亩；推动农地安全利用；实施粮食保险6万亩；推动农业生产总值正增长；农民满意度达90%以上。</t>
  </si>
  <si>
    <t>是否核心指标</t>
  </si>
  <si>
    <t>幼龄果园实施种植优质大豆面积</t>
  </si>
  <si>
    <t>亩</t>
  </si>
  <si>
    <t>否</t>
  </si>
  <si>
    <t>建设“稻+N”示范基地面积</t>
  </si>
  <si>
    <t>项目验收合格率</t>
  </si>
  <si>
    <t>项目按期完工率</t>
  </si>
  <si>
    <t>农村人居环境整治财政投入</t>
  </si>
  <si>
    <t>万元</t>
  </si>
  <si>
    <t>是</t>
  </si>
  <si>
    <t>乡村振兴农业产业财政投入</t>
  </si>
  <si>
    <t>厕所革命整村推进惠及农户</t>
  </si>
  <si>
    <t>户</t>
  </si>
  <si>
    <t>脱贫成果巩固人口数</t>
  </si>
  <si>
    <t>农民满意度</t>
  </si>
  <si>
    <t>附件3-12</t>
  </si>
  <si>
    <t>2021年区级一般性项目绩效目标表</t>
  </si>
  <si>
    <t>乡村振兴栏目制作费</t>
  </si>
  <si>
    <t>区农业农村委</t>
  </si>
  <si>
    <t>为深入贯彻党的十九大和习近平总书记系列重要讲话精神，实施乡村振兴战略，2021年与巴南融媒体中心联办《乡村振兴》栏目，宣传乡村振兴政策，营造巴南乡村美好形象，助推农旅融合发展，为构建产业兴旺、生态宜居、乡风文明、治理有效、生活富裕新农村宣传服务。</t>
  </si>
  <si>
    <t>为深入贯彻党的十九大和习近平总书记系列重要讲话精神，实施乡村振兴战略，与区融媒体中心联办《乡村振兴》栏目。播放我区“三农”发展惠民政策、农业实用技术。</t>
  </si>
  <si>
    <t>2021年，与区融媒体中心联办《乡村振兴》栏目宣传一年，栏目每周一三五中午首播，每周一三五下午18点重播，每周二四六重播，宣传内容知晓率达80%。</t>
  </si>
  <si>
    <t>栏目每周播出次数</t>
  </si>
  <si>
    <t>次</t>
  </si>
  <si>
    <t>栏目覆盖村数</t>
  </si>
  <si>
    <t>费用支出规范率</t>
  </si>
  <si>
    <t>栏目内容合规率</t>
  </si>
  <si>
    <t>栏目制作总投入</t>
  </si>
  <si>
    <t>宣传内容知晓率</t>
  </si>
  <si>
    <t>相关人员满意度</t>
  </si>
  <si>
    <t>政府性基金预算拨款收入</t>
    <phoneticPr fontId="27" type="noConversion"/>
  </si>
  <si>
    <t>一般公共预算拨款收入</t>
    <phoneticPr fontId="27" type="noConversion"/>
  </si>
</sst>
</file>

<file path=xl/styles.xml><?xml version="1.0" encoding="utf-8"?>
<styleSheet xmlns="http://schemas.openxmlformats.org/spreadsheetml/2006/main">
  <numFmts count="3">
    <numFmt numFmtId="178" formatCode=";;"/>
    <numFmt numFmtId="179" formatCode="#,##0.00_ "/>
    <numFmt numFmtId="180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color theme="1"/>
      <name val="方正仿宋_GBK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方正仿宋_GBK"/>
      <charset val="134"/>
    </font>
    <font>
      <sz val="12"/>
      <color theme="1"/>
      <name val="等线"/>
      <charset val="134"/>
      <scheme val="minor"/>
    </font>
    <font>
      <sz val="11"/>
      <color rgb="FF000000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color indexed="8"/>
      <name val="等线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18" fillId="0" borderId="0"/>
    <xf numFmtId="0" fontId="18" fillId="0" borderId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6" fillId="0" borderId="0" xfId="1"/>
    <xf numFmtId="0" fontId="7" fillId="0" borderId="0" xfId="2" applyNumberFormat="1" applyFont="1" applyFill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3" fillId="0" borderId="0" xfId="3" applyFont="1"/>
    <xf numFmtId="0" fontId="18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19" fillId="0" borderId="0" xfId="3" applyFont="1" applyFill="1" applyAlignment="1">
      <alignment horizontal="centerContinuous"/>
    </xf>
    <xf numFmtId="0" fontId="18" fillId="0" borderId="0" xfId="3" applyFill="1" applyAlignment="1">
      <alignment horizontal="centerContinuous"/>
    </xf>
    <xf numFmtId="0" fontId="18" fillId="0" borderId="0" xfId="3" applyAlignment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179" fontId="7" fillId="0" borderId="1" xfId="3" applyNumberFormat="1" applyFont="1" applyFill="1" applyBorder="1" applyAlignment="1" applyProtection="1">
      <alignment horizontal="right" vertical="center" wrapText="1"/>
    </xf>
    <xf numFmtId="0" fontId="7" fillId="0" borderId="5" xfId="3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/>
    <xf numFmtId="178" fontId="20" fillId="0" borderId="1" xfId="0" applyNumberFormat="1" applyFont="1" applyFill="1" applyBorder="1" applyAlignment="1" applyProtection="1"/>
    <xf numFmtId="179" fontId="3" fillId="0" borderId="1" xfId="3" applyNumberFormat="1" applyFont="1" applyFill="1" applyBorder="1" applyAlignment="1"/>
    <xf numFmtId="49" fontId="20" fillId="0" borderId="3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/>
    <xf numFmtId="39" fontId="20" fillId="0" borderId="1" xfId="0" applyNumberFormat="1" applyFont="1" applyFill="1" applyBorder="1" applyAlignment="1" applyProtection="1">
      <alignment horizontal="right"/>
    </xf>
    <xf numFmtId="180" fontId="3" fillId="0" borderId="1" xfId="3" applyNumberFormat="1" applyFont="1" applyFill="1" applyBorder="1" applyAlignment="1" applyProtection="1">
      <alignment horizontal="right" vertical="center"/>
    </xf>
    <xf numFmtId="0" fontId="7" fillId="0" borderId="6" xfId="3" applyNumberFormat="1" applyFont="1" applyFill="1" applyBorder="1" applyAlignment="1" applyProtection="1">
      <alignment horizontal="center" vertical="center" wrapText="1"/>
    </xf>
    <xf numFmtId="0" fontId="7" fillId="0" borderId="7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7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8" xfId="3" applyFont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80" fontId="7" fillId="0" borderId="2" xfId="3" applyNumberFormat="1" applyFont="1" applyFill="1" applyBorder="1" applyAlignment="1" applyProtection="1">
      <alignment horizontal="right" vertical="center" wrapText="1"/>
    </xf>
    <xf numFmtId="0" fontId="7" fillId="0" borderId="9" xfId="3" applyNumberFormat="1" applyFont="1" applyFill="1" applyBorder="1" applyAlignment="1" applyProtection="1">
      <alignment horizontal="center" vertical="center" wrapText="1"/>
    </xf>
    <xf numFmtId="0" fontId="7" fillId="0" borderId="3" xfId="3" applyNumberFormat="1" applyFont="1" applyFill="1" applyBorder="1" applyAlignment="1" applyProtection="1">
      <alignment horizontal="center" vertical="center" wrapText="1"/>
    </xf>
    <xf numFmtId="180" fontId="3" fillId="0" borderId="1" xfId="3" applyNumberFormat="1" applyFont="1" applyFill="1" applyBorder="1" applyAlignment="1">
      <alignment horizontal="right"/>
    </xf>
    <xf numFmtId="18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180" fontId="3" fillId="0" borderId="1" xfId="3" applyNumberFormat="1" applyFont="1" applyFill="1" applyBorder="1" applyAlignment="1"/>
    <xf numFmtId="180" fontId="3" fillId="0" borderId="2" xfId="3" applyNumberFormat="1" applyFont="1" applyFill="1" applyBorder="1" applyAlignment="1" applyProtection="1">
      <alignment horizontal="right" vertical="center" wrapText="1"/>
    </xf>
    <xf numFmtId="18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Fill="1" applyAlignment="1">
      <alignment horizontal="right"/>
    </xf>
    <xf numFmtId="0" fontId="10" fillId="0" borderId="7" xfId="3" applyNumberFormat="1" applyFont="1" applyFill="1" applyBorder="1" applyAlignment="1" applyProtection="1">
      <alignment horizontal="right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1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centerContinuous" vertical="center" wrapText="1"/>
    </xf>
    <xf numFmtId="4" fontId="3" fillId="0" borderId="8" xfId="3" applyNumberFormat="1" applyFont="1" applyFill="1" applyBorder="1" applyAlignment="1" applyProtection="1">
      <alignment horizontal="right" vertical="center" wrapText="1"/>
    </xf>
    <xf numFmtId="0" fontId="3" fillId="0" borderId="6" xfId="3" applyFont="1" applyFill="1" applyBorder="1" applyAlignment="1">
      <alignment vertical="center" wrapText="1"/>
    </xf>
    <xf numFmtId="4" fontId="3" fillId="0" borderId="6" xfId="3" applyNumberFormat="1" applyFont="1" applyBorder="1" applyAlignment="1">
      <alignment vertical="center" wrapText="1"/>
    </xf>
    <xf numFmtId="4" fontId="3" fillId="0" borderId="1" xfId="3" applyNumberFormat="1" applyFont="1" applyFill="1" applyBorder="1" applyAlignment="1" applyProtection="1">
      <alignment horizontal="right" vertical="center" wrapText="1"/>
    </xf>
    <xf numFmtId="0" fontId="3" fillId="0" borderId="1" xfId="3" applyNumberFormat="1" applyFont="1" applyFill="1" applyBorder="1" applyAlignment="1" applyProtection="1">
      <alignment vertical="center"/>
    </xf>
    <xf numFmtId="4" fontId="3" fillId="0" borderId="4" xfId="3" applyNumberFormat="1" applyFont="1" applyBorder="1" applyAlignment="1">
      <alignment vertical="center" wrapText="1"/>
    </xf>
    <xf numFmtId="0" fontId="3" fillId="0" borderId="3" xfId="3" applyFont="1" applyBorder="1" applyAlignment="1">
      <alignment horizontal="left" vertical="center"/>
    </xf>
    <xf numFmtId="0" fontId="3" fillId="0" borderId="4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/>
    </xf>
    <xf numFmtId="4" fontId="3" fillId="0" borderId="2" xfId="3" applyNumberFormat="1" applyFont="1" applyFill="1" applyBorder="1" applyAlignment="1" applyProtection="1">
      <alignment horizontal="right" vertical="center" wrapText="1"/>
    </xf>
    <xf numFmtId="4" fontId="3" fillId="0" borderId="5" xfId="3" applyNumberFormat="1" applyFont="1" applyFill="1" applyBorder="1" applyAlignment="1" applyProtection="1">
      <alignment horizontal="right" vertical="center" wrapText="1"/>
    </xf>
    <xf numFmtId="4" fontId="3" fillId="0" borderId="1" xfId="3" applyNumberFormat="1" applyFont="1" applyFill="1" applyBorder="1" applyAlignment="1">
      <alignment horizontal="right" vertical="center" wrapText="1"/>
    </xf>
    <xf numFmtId="0" fontId="3" fillId="0" borderId="4" xfId="3" applyFont="1" applyBorder="1" applyAlignment="1">
      <alignment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Border="1"/>
    <xf numFmtId="0" fontId="3" fillId="0" borderId="1" xfId="3" applyFont="1" applyFill="1" applyBorder="1" applyAlignment="1">
      <alignment vertical="center" wrapText="1"/>
    </xf>
    <xf numFmtId="4" fontId="3" fillId="0" borderId="1" xfId="3" applyNumberFormat="1" applyFont="1" applyBorder="1" applyAlignment="1">
      <alignment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4" fontId="3" fillId="0" borderId="2" xfId="3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8" fillId="0" borderId="0" xfId="3" applyFont="1" applyFill="1" applyAlignment="1">
      <alignment horizontal="centerContinuous"/>
    </xf>
    <xf numFmtId="0" fontId="23" fillId="0" borderId="0" xfId="3" applyFont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7" fillId="0" borderId="0" xfId="3" applyFont="1" applyAlignment="1">
      <alignment horizontal="right"/>
    </xf>
    <xf numFmtId="0" fontId="17" fillId="0" borderId="8" xfId="3" applyNumberFormat="1" applyFont="1" applyFill="1" applyBorder="1" applyAlignment="1" applyProtection="1">
      <alignment horizontal="center" vertical="center"/>
    </xf>
    <xf numFmtId="0" fontId="7" fillId="0" borderId="11" xfId="3" applyNumberFormat="1" applyFont="1" applyFill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right" vertical="center"/>
    </xf>
    <xf numFmtId="0" fontId="9" fillId="0" borderId="0" xfId="3" applyFont="1" applyFill="1"/>
    <xf numFmtId="0" fontId="7" fillId="0" borderId="0" xfId="3" applyFont="1" applyAlignment="1">
      <alignment vertical="center"/>
    </xf>
    <xf numFmtId="0" fontId="23" fillId="0" borderId="0" xfId="3" applyFont="1" applyFill="1" applyAlignment="1">
      <alignment horizontal="centerContinuous"/>
    </xf>
    <xf numFmtId="0" fontId="17" fillId="0" borderId="8" xfId="3" applyNumberFormat="1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 applyProtection="1"/>
    <xf numFmtId="4" fontId="3" fillId="0" borderId="3" xfId="3" applyNumberFormat="1" applyFont="1" applyFill="1" applyBorder="1" applyAlignment="1" applyProtection="1"/>
    <xf numFmtId="4" fontId="3" fillId="0" borderId="3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Alignment="1">
      <alignment horizontal="center" vertical="center"/>
    </xf>
    <xf numFmtId="4" fontId="3" fillId="0" borderId="4" xfId="3" applyNumberFormat="1" applyFont="1" applyFill="1" applyBorder="1" applyAlignment="1" applyProtection="1">
      <alignment horizontal="right" vertical="center" wrapText="1"/>
    </xf>
    <xf numFmtId="4" fontId="3" fillId="0" borderId="12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 wrapText="1"/>
    </xf>
    <xf numFmtId="0" fontId="23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3" fillId="0" borderId="1" xfId="3" applyNumberFormat="1" applyFont="1" applyFill="1" applyBorder="1" applyAlignment="1" applyProtection="1"/>
    <xf numFmtId="178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vertical="center"/>
    </xf>
    <xf numFmtId="178" fontId="3" fillId="0" borderId="1" xfId="3" applyNumberFormat="1" applyFont="1" applyFill="1" applyBorder="1" applyAlignment="1" applyProtection="1">
      <alignment vertical="center"/>
    </xf>
    <xf numFmtId="0" fontId="3" fillId="0" borderId="1" xfId="3" applyFont="1" applyBorder="1" applyAlignment="1">
      <alignment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49" fontId="8" fillId="0" borderId="0" xfId="3" applyNumberFormat="1" applyFont="1" applyFill="1" applyAlignment="1" applyProtection="1">
      <alignment horizontal="centerContinuous"/>
    </xf>
    <xf numFmtId="0" fontId="10" fillId="0" borderId="0" xfId="3" applyNumberFormat="1" applyFont="1" applyFill="1" applyAlignment="1" applyProtection="1">
      <alignment horizontal="right"/>
    </xf>
    <xf numFmtId="0" fontId="7" fillId="0" borderId="10" xfId="3" applyNumberFormat="1" applyFont="1" applyFill="1" applyBorder="1" applyAlignment="1" applyProtection="1">
      <alignment horizontal="center" vertical="center"/>
    </xf>
    <xf numFmtId="0" fontId="7" fillId="0" borderId="5" xfId="3" applyNumberFormat="1" applyFont="1" applyFill="1" applyBorder="1" applyAlignment="1" applyProtection="1">
      <alignment horizontal="center" vertical="center"/>
    </xf>
    <xf numFmtId="179" fontId="7" fillId="3" borderId="5" xfId="3" applyNumberFormat="1" applyFont="1" applyFill="1" applyBorder="1" applyAlignment="1" applyProtection="1">
      <alignment horizontal="right"/>
    </xf>
    <xf numFmtId="179" fontId="7" fillId="0" borderId="5" xfId="3" applyNumberFormat="1" applyFont="1" applyFill="1" applyBorder="1" applyAlignment="1" applyProtection="1">
      <alignment horizontal="right"/>
    </xf>
    <xf numFmtId="0" fontId="3" fillId="0" borderId="5" xfId="3" applyNumberFormat="1" applyFont="1" applyFill="1" applyBorder="1" applyAlignment="1" applyProtection="1">
      <alignment horizontal="right"/>
    </xf>
    <xf numFmtId="0" fontId="3" fillId="0" borderId="6" xfId="3" applyNumberFormat="1" applyFont="1" applyFill="1" applyBorder="1" applyAlignment="1" applyProtection="1">
      <alignment horizontal="right"/>
    </xf>
    <xf numFmtId="4" fontId="3" fillId="0" borderId="1" xfId="3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>
      <alignment horizontal="right"/>
    </xf>
    <xf numFmtId="2" fontId="3" fillId="0" borderId="1" xfId="3" applyNumberFormat="1" applyFont="1" applyFill="1" applyBorder="1" applyAlignment="1">
      <alignment horizontal="right"/>
    </xf>
    <xf numFmtId="39" fontId="3" fillId="0" borderId="5" xfId="3" applyNumberFormat="1" applyFont="1" applyFill="1" applyBorder="1" applyAlignment="1" applyProtection="1">
      <alignment horizontal="right"/>
    </xf>
    <xf numFmtId="2" fontId="3" fillId="0" borderId="5" xfId="3" applyNumberFormat="1" applyFont="1" applyFill="1" applyBorder="1" applyAlignment="1" applyProtection="1">
      <alignment horizontal="right"/>
    </xf>
    <xf numFmtId="49" fontId="3" fillId="0" borderId="5" xfId="3" applyNumberFormat="1" applyFont="1" applyFill="1" applyBorder="1" applyAlignment="1" applyProtection="1">
      <alignment vertical="center"/>
    </xf>
    <xf numFmtId="178" fontId="3" fillId="0" borderId="7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horizontal="right" vertical="center"/>
    </xf>
    <xf numFmtId="4" fontId="3" fillId="0" borderId="5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8" fillId="0" borderId="0" xfId="2" applyAlignment="1">
      <alignment wrapText="1"/>
    </xf>
    <xf numFmtId="0" fontId="18" fillId="0" borderId="0" xfId="2"/>
    <xf numFmtId="0" fontId="3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17" fillId="0" borderId="5" xfId="2" applyNumberFormat="1" applyFont="1" applyFill="1" applyBorder="1" applyAlignment="1" applyProtection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right" vertical="center" wrapText="1"/>
    </xf>
    <xf numFmtId="4" fontId="3" fillId="0" borderId="5" xfId="2" applyNumberFormat="1" applyFont="1" applyBorder="1" applyAlignment="1">
      <alignment horizontal="left" vertical="center"/>
    </xf>
    <xf numFmtId="4" fontId="3" fillId="0" borderId="5" xfId="2" applyNumberFormat="1" applyFont="1" applyBorder="1" applyAlignment="1">
      <alignment horizontal="right" vertical="center"/>
    </xf>
    <xf numFmtId="0" fontId="3" fillId="0" borderId="3" xfId="2" applyFont="1" applyFill="1" applyBorder="1" applyAlignment="1">
      <alignment horizontal="left" vertical="center"/>
    </xf>
    <xf numFmtId="4" fontId="3" fillId="0" borderId="2" xfId="2" applyNumberFormat="1" applyFont="1" applyFill="1" applyBorder="1" applyAlignment="1" applyProtection="1">
      <alignment horizontal="right" vertical="center" wrapText="1"/>
    </xf>
    <xf numFmtId="4" fontId="3" fillId="0" borderId="1" xfId="2" applyNumberFormat="1" applyFont="1" applyBorder="1" applyAlignment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3" xfId="2" applyFont="1" applyBorder="1" applyAlignment="1">
      <alignment horizontal="left" vertical="center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0" fontId="3" fillId="0" borderId="1" xfId="2" applyFont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/>
    </xf>
    <xf numFmtId="4" fontId="3" fillId="0" borderId="1" xfId="2" applyNumberFormat="1" applyFont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/>
    </xf>
    <xf numFmtId="0" fontId="18" fillId="0" borderId="9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/>
    <xf numFmtId="0" fontId="24" fillId="0" borderId="0" xfId="0" applyFont="1" applyAlignment="1">
      <alignment horizont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17" fillId="0" borderId="10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3" xfId="3" applyNumberFormat="1" applyFont="1" applyFill="1" applyBorder="1" applyAlignment="1" applyProtection="1">
      <alignment horizontal="center" vertical="center" wrapText="1"/>
    </xf>
    <xf numFmtId="0" fontId="17" fillId="0" borderId="4" xfId="3" applyNumberFormat="1" applyFont="1" applyFill="1" applyBorder="1" applyAlignment="1" applyProtection="1">
      <alignment horizontal="center" vertical="center" wrapText="1"/>
    </xf>
    <xf numFmtId="0" fontId="17" fillId="0" borderId="5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49" fontId="7" fillId="0" borderId="3" xfId="3" applyNumberFormat="1" applyFont="1" applyFill="1" applyBorder="1" applyAlignment="1" applyProtection="1">
      <alignment horizontal="center" vertical="center"/>
    </xf>
    <xf numFmtId="49" fontId="7" fillId="0" borderId="4" xfId="3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8" fillId="0" borderId="3" xfId="3" applyFont="1" applyBorder="1" applyAlignment="1">
      <alignment vertical="center"/>
    </xf>
    <xf numFmtId="0" fontId="28" fillId="0" borderId="10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0" hidden="1" customWidth="1"/>
    <col min="2" max="2" width="15.375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75" customWidth="1"/>
  </cols>
  <sheetData>
    <row r="2" spans="1:9" ht="24.75" customHeight="1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spans="1:9" ht="23.25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spans="1:9" ht="23.25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spans="1:9" ht="23.25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spans="1:9" ht="23.25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spans="1:9" ht="23.25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spans="1:9" ht="23.25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spans="1:9" ht="23.25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spans="1:9" ht="23.25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spans="1:9" ht="23.25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spans="1:9" ht="23.25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spans="1:9" ht="23.25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spans="1:9" ht="23.25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spans="1:9" ht="23.25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spans="1:9" ht="23.25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spans="1:9" ht="23.25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spans="1:9" ht="23.25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spans="1:9" ht="23.25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spans="1:9" ht="23.25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spans="1:9" ht="23.25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spans="1:9" ht="23.25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spans="1:9" ht="23.25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spans="1:9" ht="23.25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spans="1:9" ht="23.25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spans="1:9" ht="23.25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spans="1:9" ht="23.25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spans="1:9" ht="23.25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spans="1:9" ht="23.25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spans="1:9" ht="23.25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spans="1:9" ht="23.25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spans="1:9" ht="23.25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spans="1:9" ht="23.25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spans="1:9" ht="23.25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spans="1:9" ht="23.25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spans="1:9" ht="23.25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spans="1:9" ht="23.25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spans="1:9" ht="23.25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spans="1:9" ht="23.25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spans="1:9" ht="23.25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spans="1:9" ht="23.25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spans="1:9" ht="23.25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spans="1:9" ht="23.25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spans="1:9" ht="23.25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spans="1:9" ht="23.25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spans="1:9" ht="23.25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spans="1:9" ht="23.25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spans="1:9" ht="23.25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spans="1:9" ht="23.25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spans="1:9" ht="23.25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spans="1:9" ht="23.25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spans="1:9" ht="23.25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spans="1:9" ht="23.25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spans="1:9" ht="23.25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spans="1:9" ht="23.25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spans="1:9" ht="23.25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spans="1:9" ht="23.25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spans="1:9" ht="23.25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spans="1:9" ht="23.25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spans="1:9" ht="23.25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spans="1:9" ht="23.25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spans="1:9" ht="23.25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spans="1:9" ht="23.25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spans="1:9" ht="23.25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spans="1:9" ht="23.25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spans="1:9" ht="23.25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spans="1:9" ht="23.25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spans="1:9" ht="23.25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spans="1:9" ht="23.25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spans="1:9" ht="23.25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spans="1:9" ht="23.25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spans="1:9" ht="23.25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spans="1:9" ht="23.25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spans="1:9" ht="23.25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spans="1:9" ht="23.25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spans="1:9" ht="23.25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spans="1:9" ht="23.25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spans="1:9" ht="23.25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spans="1:9" ht="23.25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spans="1:9" ht="23.25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spans="1:9" ht="23.25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spans="1:9" ht="23.25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spans="1:9" ht="23.25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spans="1:9" ht="23.25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spans="1:9" ht="23.25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spans="1:9" ht="23.25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spans="1:9" ht="23.25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spans="1:9" ht="23.25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spans="1:9" ht="23.25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spans="1:9" ht="23.25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spans="1:9" ht="23.25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spans="1:9" ht="23.25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spans="1:9" ht="23.25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spans="1:9" ht="23.25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spans="1:9" ht="23.25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spans="1:9" ht="23.25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spans="1:9" ht="23.25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spans="1:9" ht="23.25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spans="1:9" ht="23.25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spans="1:9" ht="23.25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spans="1:9" ht="23.25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spans="1:9" ht="23.25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spans="1:9" ht="23.25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spans="1:9" ht="23.25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spans="1:9" ht="23.25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spans="1:9" ht="23.25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spans="1:9" ht="23.25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spans="1:9" ht="23.25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spans="1:9" ht="23.25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spans="1:9" ht="23.25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spans="1:9" ht="23.25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spans="1:9" ht="23.25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spans="1:9" ht="23.25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spans="1:9" ht="23.25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spans="1:9" ht="23.25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spans="1:9" ht="23.25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spans="1:9" ht="23.25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spans="1:9" ht="23.25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spans="1:9" ht="23.25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spans="1:9" ht="23.25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spans="1:9" ht="23.25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spans="1:9" ht="23.25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spans="1:9" ht="23.25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spans="1:9" ht="23.25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spans="1:9" ht="23.25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spans="1:9" ht="23.25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spans="1:9" ht="23.25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spans="1:9" ht="23.25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spans="1:9" ht="23.25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spans="1:9" ht="23.25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spans="1:9" ht="23.25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spans="1:9" ht="23.25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spans="1:9" ht="23.25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spans="1:9" ht="23.25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spans="1:9" ht="23.25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spans="1:9" ht="23.25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spans="1:9" ht="23.25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spans="1:9" ht="23.25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spans="1:9" ht="23.25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spans="1:9" ht="23.25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spans="1:9" ht="23.25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spans="1:9" ht="23.25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spans="1:9" ht="23.25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spans="1:9" ht="23.25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spans="1:9" ht="23.25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spans="1:9" ht="23.25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spans="1:9" ht="23.25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spans="1:9" ht="23.25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spans="1:9" ht="23.25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spans="1:9" ht="23.25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spans="1:9" ht="23.25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spans="1:9" ht="23.25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spans="1:9" ht="23.25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spans="1:9" ht="23.25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spans="1:9" ht="23.25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spans="1:9" ht="23.25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spans="1:9" ht="23.25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spans="1:9" ht="23.25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spans="1:9" ht="23.25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spans="1:9" ht="23.25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spans="1:9" ht="23.25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spans="1:9" ht="23.25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spans="1:9" ht="23.25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spans="1:9" ht="23.25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spans="1:9" ht="23.25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spans="1:9" ht="23.25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spans="1:9" ht="23.25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spans="1:9" ht="23.25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spans="1:9" ht="23.25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spans="1:9" ht="23.25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spans="1:9" ht="23.25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spans="1:9" ht="23.25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spans="1:9" ht="23.25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spans="1:9" ht="23.25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spans="1:9" ht="23.25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spans="1:9" ht="23.25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spans="1:9" ht="23.25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spans="1:9" ht="23.25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spans="1:9" ht="23.25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spans="1:9" ht="23.25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spans="1:9" ht="23.25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spans="1:9" ht="23.25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spans="1:9" ht="23.25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spans="1:9" ht="23.25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spans="1:9" ht="23.25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spans="1:9" ht="23.25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spans="1:9" ht="23.25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spans="1:9" ht="23.25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spans="1:9" ht="23.25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spans="1:9" ht="23.25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spans="1:9" ht="23.25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spans="1:9" ht="23.25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spans="1:9" ht="23.25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spans="1:9" ht="23.25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spans="1:9" ht="23.25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spans="1:9" ht="23.25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spans="1:9" ht="23.25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spans="1:9" ht="23.25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spans="1:9" ht="23.25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spans="1:9" ht="23.25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spans="1:9" ht="23.25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spans="1:9" ht="23.25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spans="1:9" ht="23.25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spans="1:9" ht="23.25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spans="1:9" ht="23.25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spans="1:9" ht="23.25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spans="1:9" ht="23.25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spans="1:9" ht="23.25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spans="1:9" ht="23.25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spans="1:9" ht="23.25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spans="1:9" ht="23.25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spans="1:9" ht="23.25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spans="1:9" ht="23.25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spans="1:9" ht="23.25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spans="1:9" ht="23.25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spans="1:9" ht="23.25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spans="1:9" ht="23.25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spans="1:9" ht="23.25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spans="1:9" ht="23.25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spans="1:9" ht="23.25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spans="1:9" ht="23.25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spans="1:9" ht="23.25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spans="1:9" ht="23.25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spans="1:9" ht="23.25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spans="1:9" ht="23.25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spans="1:9" ht="23.25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spans="1:9" ht="23.25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spans="1:9" ht="23.25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spans="1:9" ht="23.25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spans="1:9" ht="23.25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spans="1:9" ht="23.25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spans="1:9" ht="23.25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spans="1:9" ht="23.25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spans="1:9" ht="23.25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spans="1:9" ht="23.25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spans="1:9" ht="23.25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spans="1:9" ht="23.25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spans="1:9" ht="23.25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spans="1:9" ht="23.25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spans="1:9" ht="23.25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spans="1:9" ht="23.25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spans="1:9" ht="23.25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spans="1:9" ht="23.25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spans="1:9" ht="23.25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spans="1:9" ht="23.25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spans="1:9" ht="23.25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spans="1:9" ht="23.25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spans="1:9" ht="23.25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spans="1:9" ht="23.25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spans="1:9" ht="23.25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spans="1:9" ht="23.25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spans="1:9" ht="23.25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spans="1:9" ht="23.25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spans="1:9" ht="23.25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spans="1:9" ht="23.25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spans="1:9" ht="23.25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spans="1:9" ht="23.25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5" sqref="E15"/>
    </sheetView>
  </sheetViews>
  <sheetFormatPr defaultColWidth="6.875" defaultRowHeight="20.100000000000001" customHeight="1"/>
  <cols>
    <col min="1" max="1" width="22.875" style="159" customWidth="1"/>
    <col min="2" max="2" width="19" style="159" customWidth="1"/>
    <col min="3" max="3" width="22.875" style="159" customWidth="1"/>
    <col min="4" max="7" width="19" style="159" customWidth="1"/>
    <col min="8" max="256" width="6.875" style="160"/>
    <col min="257" max="257" width="22.875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75" style="160"/>
    <col min="513" max="513" width="22.875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75" style="160"/>
    <col min="769" max="769" width="22.875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75" style="160"/>
    <col min="1025" max="1025" width="22.875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75" style="160"/>
    <col min="1281" max="1281" width="22.875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75" style="160"/>
    <col min="1537" max="1537" width="22.875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75" style="160"/>
    <col min="1793" max="1793" width="22.875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75" style="160"/>
    <col min="2049" max="2049" width="22.875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75" style="160"/>
    <col min="2305" max="2305" width="22.875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75" style="160"/>
    <col min="2561" max="2561" width="22.875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75" style="160"/>
    <col min="2817" max="2817" width="22.875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75" style="160"/>
    <col min="3073" max="3073" width="22.875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75" style="160"/>
    <col min="3329" max="3329" width="22.875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75" style="160"/>
    <col min="3585" max="3585" width="22.875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75" style="160"/>
    <col min="3841" max="3841" width="22.875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75" style="160"/>
    <col min="4097" max="4097" width="22.875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75" style="160"/>
    <col min="4353" max="4353" width="22.875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75" style="160"/>
    <col min="4609" max="4609" width="22.875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75" style="160"/>
    <col min="4865" max="4865" width="22.875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75" style="160"/>
    <col min="5121" max="5121" width="22.875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75" style="160"/>
    <col min="5377" max="5377" width="22.875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75" style="160"/>
    <col min="5633" max="5633" width="22.875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75" style="160"/>
    <col min="5889" max="5889" width="22.875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75" style="160"/>
    <col min="6145" max="6145" width="22.875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75" style="160"/>
    <col min="6401" max="6401" width="22.875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75" style="160"/>
    <col min="6657" max="6657" width="22.875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75" style="160"/>
    <col min="6913" max="6913" width="22.875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75" style="160"/>
    <col min="7169" max="7169" width="22.875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75" style="160"/>
    <col min="7425" max="7425" width="22.875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75" style="160"/>
    <col min="7681" max="7681" width="22.875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75" style="160"/>
    <col min="7937" max="7937" width="22.875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75" style="160"/>
    <col min="8193" max="8193" width="22.875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75" style="160"/>
    <col min="8449" max="8449" width="22.875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75" style="160"/>
    <col min="8705" max="8705" width="22.875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75" style="160"/>
    <col min="8961" max="8961" width="22.875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75" style="160"/>
    <col min="9217" max="9217" width="22.875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75" style="160"/>
    <col min="9473" max="9473" width="22.875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75" style="160"/>
    <col min="9729" max="9729" width="22.875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75" style="160"/>
    <col min="9985" max="9985" width="22.875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75" style="160"/>
    <col min="10241" max="10241" width="22.875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75" style="160"/>
    <col min="10497" max="10497" width="22.875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75" style="160"/>
    <col min="10753" max="10753" width="22.875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75" style="160"/>
    <col min="11009" max="11009" width="22.875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75" style="160"/>
    <col min="11265" max="11265" width="22.875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75" style="160"/>
    <col min="11521" max="11521" width="22.875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75" style="160"/>
    <col min="11777" max="11777" width="22.875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75" style="160"/>
    <col min="12033" max="12033" width="22.875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75" style="160"/>
    <col min="12289" max="12289" width="22.875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75" style="160"/>
    <col min="12545" max="12545" width="22.875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75" style="160"/>
    <col min="12801" max="12801" width="22.875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75" style="160"/>
    <col min="13057" max="13057" width="22.875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75" style="160"/>
    <col min="13313" max="13313" width="22.875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75" style="160"/>
    <col min="13569" max="13569" width="22.875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75" style="160"/>
    <col min="13825" max="13825" width="22.875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75" style="160"/>
    <col min="14081" max="14081" width="22.875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75" style="160"/>
    <col min="14337" max="14337" width="22.875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75" style="160"/>
    <col min="14593" max="14593" width="22.875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75" style="160"/>
    <col min="14849" max="14849" width="22.875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75" style="160"/>
    <col min="15105" max="15105" width="22.875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75" style="160"/>
    <col min="15361" max="15361" width="22.875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75" style="160"/>
    <col min="15617" max="15617" width="22.875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75" style="160"/>
    <col min="15873" max="15873" width="22.875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75" style="160"/>
    <col min="16129" max="16129" width="22.875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75" style="160"/>
  </cols>
  <sheetData>
    <row r="1" spans="1:13" s="158" customFormat="1" ht="20.100000000000001" customHeight="1">
      <c r="A1" s="26" t="s">
        <v>311</v>
      </c>
      <c r="B1" s="161"/>
      <c r="C1" s="161"/>
      <c r="D1" s="161"/>
      <c r="E1" s="161"/>
      <c r="F1" s="161"/>
      <c r="G1" s="161"/>
    </row>
    <row r="2" spans="1:13" s="158" customFormat="1" ht="38.25" customHeight="1">
      <c r="A2" s="162" t="s">
        <v>312</v>
      </c>
      <c r="B2" s="163"/>
      <c r="C2" s="163"/>
      <c r="D2" s="163"/>
      <c r="E2" s="163"/>
      <c r="F2" s="163"/>
      <c r="G2" s="163"/>
    </row>
    <row r="3" spans="1:13" s="158" customFormat="1" ht="20.100000000000001" customHeight="1">
      <c r="A3" s="164"/>
      <c r="B3" s="161"/>
      <c r="C3" s="161"/>
      <c r="D3" s="161"/>
      <c r="E3" s="161"/>
      <c r="F3" s="161"/>
      <c r="G3" s="161"/>
    </row>
    <row r="4" spans="1:13" s="158" customFormat="1" ht="20.100000000000001" customHeight="1">
      <c r="A4" s="165"/>
      <c r="B4" s="166"/>
      <c r="C4" s="166"/>
      <c r="D4" s="166"/>
      <c r="E4" s="166"/>
      <c r="F4" s="166"/>
      <c r="G4" s="167" t="s">
        <v>313</v>
      </c>
    </row>
    <row r="5" spans="1:13" s="158" customFormat="1" ht="20.100000000000001" customHeight="1">
      <c r="A5" s="197" t="s">
        <v>314</v>
      </c>
      <c r="B5" s="197"/>
      <c r="C5" s="197" t="s">
        <v>315</v>
      </c>
      <c r="D5" s="197"/>
      <c r="E5" s="197"/>
      <c r="F5" s="197"/>
      <c r="G5" s="197"/>
    </row>
    <row r="6" spans="1:13" s="158" customFormat="1" ht="45" customHeight="1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pans="1:13" s="158" customFormat="1" ht="20.100000000000001" customHeight="1">
      <c r="A7" s="169" t="s">
        <v>322</v>
      </c>
      <c r="B7" s="170">
        <f>SUM(B8:B10)</f>
        <v>18336.169999999998</v>
      </c>
      <c r="C7" s="171" t="s">
        <v>323</v>
      </c>
      <c r="D7" s="172">
        <f t="shared" ref="D7:D12" si="0">SUM(E7:G7)</f>
        <v>24951.13</v>
      </c>
      <c r="E7" s="172">
        <f>SUM(E8:E12)</f>
        <v>22766.35</v>
      </c>
      <c r="F7" s="172">
        <f>SUM(F8:F12)</f>
        <v>2184.7800000000002</v>
      </c>
      <c r="G7" s="172"/>
    </row>
    <row r="8" spans="1:13" s="158" customFormat="1" ht="20.100000000000001" customHeight="1">
      <c r="A8" s="173" t="s">
        <v>324</v>
      </c>
      <c r="B8" s="174">
        <v>18336.169999999998</v>
      </c>
      <c r="C8" s="90" t="s">
        <v>325</v>
      </c>
      <c r="D8" s="172">
        <f t="shared" si="0"/>
        <v>219.79</v>
      </c>
      <c r="E8" s="175">
        <v>219.79</v>
      </c>
      <c r="F8" s="175"/>
      <c r="G8" s="175"/>
    </row>
    <row r="9" spans="1:13" s="158" customFormat="1" ht="20.100000000000001" customHeight="1">
      <c r="A9" s="173" t="s">
        <v>326</v>
      </c>
      <c r="B9" s="176"/>
      <c r="C9" s="93" t="s">
        <v>327</v>
      </c>
      <c r="D9" s="172">
        <f t="shared" si="0"/>
        <v>37.06</v>
      </c>
      <c r="E9" s="175">
        <v>37.06</v>
      </c>
      <c r="F9" s="175"/>
      <c r="G9" s="175"/>
    </row>
    <row r="10" spans="1:13" s="158" customFormat="1" ht="20.100000000000001" customHeight="1">
      <c r="A10" s="177" t="s">
        <v>328</v>
      </c>
      <c r="B10" s="178"/>
      <c r="C10" s="96" t="s">
        <v>329</v>
      </c>
      <c r="D10" s="172">
        <f t="shared" si="0"/>
        <v>200</v>
      </c>
      <c r="E10" s="175"/>
      <c r="F10" s="175">
        <v>200</v>
      </c>
      <c r="G10" s="175"/>
    </row>
    <row r="11" spans="1:13" s="158" customFormat="1" ht="20.100000000000001" customHeight="1">
      <c r="A11" s="179" t="s">
        <v>330</v>
      </c>
      <c r="B11" s="170">
        <f>SUM(B12:B14)</f>
        <v>6614.96</v>
      </c>
      <c r="C11" s="96" t="s">
        <v>331</v>
      </c>
      <c r="D11" s="172">
        <f t="shared" si="0"/>
        <v>24466.37</v>
      </c>
      <c r="E11" s="175">
        <v>22481.59</v>
      </c>
      <c r="F11" s="175">
        <v>1984.78</v>
      </c>
      <c r="G11" s="175"/>
    </row>
    <row r="12" spans="1:13" s="158" customFormat="1" ht="20.100000000000001" customHeight="1">
      <c r="A12" s="177" t="s">
        <v>324</v>
      </c>
      <c r="B12" s="174">
        <v>4430.18</v>
      </c>
      <c r="C12" s="96" t="s">
        <v>332</v>
      </c>
      <c r="D12" s="172">
        <f t="shared" si="0"/>
        <v>27.91</v>
      </c>
      <c r="E12" s="175">
        <v>27.91</v>
      </c>
      <c r="F12" s="175"/>
      <c r="G12" s="175"/>
    </row>
    <row r="13" spans="1:13" s="158" customFormat="1" ht="20.100000000000001" customHeight="1">
      <c r="A13" s="177" t="s">
        <v>326</v>
      </c>
      <c r="B13" s="176">
        <v>2184.7800000000002</v>
      </c>
      <c r="C13" s="180"/>
      <c r="D13" s="175"/>
      <c r="E13" s="175"/>
      <c r="F13" s="175"/>
      <c r="G13" s="175"/>
    </row>
    <row r="14" spans="1:13" s="158" customFormat="1" ht="20.100000000000001" customHeight="1">
      <c r="A14" s="173" t="s">
        <v>328</v>
      </c>
      <c r="B14" s="178"/>
      <c r="C14" s="180"/>
      <c r="D14" s="175"/>
      <c r="E14" s="175"/>
      <c r="F14" s="175"/>
      <c r="G14" s="175"/>
      <c r="M14" s="189"/>
    </row>
    <row r="15" spans="1:13" s="158" customFormat="1" ht="20.100000000000001" customHeight="1">
      <c r="A15" s="179"/>
      <c r="B15" s="181"/>
      <c r="C15" s="182"/>
      <c r="D15" s="183"/>
      <c r="E15" s="183"/>
      <c r="F15" s="183"/>
      <c r="G15" s="183"/>
    </row>
    <row r="16" spans="1:13" s="158" customFormat="1" ht="20.100000000000001" customHeight="1">
      <c r="A16" s="179"/>
      <c r="B16" s="181"/>
      <c r="C16" s="181" t="s">
        <v>333</v>
      </c>
      <c r="D16" s="184">
        <f>E16+F16+G16</f>
        <v>0</v>
      </c>
      <c r="E16" s="185">
        <f>B8+B12-E7</f>
        <v>0</v>
      </c>
      <c r="F16" s="185">
        <f>B9+B13-F7</f>
        <v>0</v>
      </c>
      <c r="G16" s="185">
        <f>B10+B14-G7</f>
        <v>0</v>
      </c>
    </row>
    <row r="17" spans="1:7" s="158" customFormat="1" ht="20.100000000000001" customHeight="1">
      <c r="A17" s="179"/>
      <c r="B17" s="181"/>
      <c r="C17" s="181"/>
      <c r="D17" s="185"/>
      <c r="E17" s="185"/>
      <c r="F17" s="185"/>
      <c r="G17" s="186"/>
    </row>
    <row r="18" spans="1:7" s="158" customFormat="1" ht="20.100000000000001" customHeight="1">
      <c r="A18" s="179" t="s">
        <v>334</v>
      </c>
      <c r="B18" s="186">
        <f>B7+B11</f>
        <v>24951.13</v>
      </c>
      <c r="C18" s="187" t="s">
        <v>335</v>
      </c>
      <c r="D18" s="185">
        <f>SUM(D7+D16)</f>
        <v>24951.13</v>
      </c>
      <c r="E18" s="185">
        <f>SUM(E7+E16)</f>
        <v>22766.35</v>
      </c>
      <c r="F18" s="185">
        <f>SUM(F7+F16)</f>
        <v>2184.7800000000002</v>
      </c>
      <c r="G18" s="185">
        <f>SUM(G7+G16)</f>
        <v>0</v>
      </c>
    </row>
    <row r="19" spans="1:7" ht="20.100000000000001" customHeight="1">
      <c r="A19" s="188"/>
      <c r="B19" s="188"/>
      <c r="C19" s="188"/>
      <c r="D19" s="188"/>
      <c r="E19" s="188"/>
      <c r="F19" s="188"/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workbookViewId="0">
      <selection activeCell="K23" sqref="K23"/>
    </sheetView>
  </sheetViews>
  <sheetFormatPr defaultColWidth="6.875" defaultRowHeight="12.75" customHeight="1"/>
  <cols>
    <col min="1" max="1" width="23.625" style="33" customWidth="1"/>
    <col min="2" max="2" width="44.625" style="33" customWidth="1"/>
    <col min="3" max="5" width="15.3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spans="1:5" ht="20.100000000000001" customHeight="1">
      <c r="A1" s="34" t="s">
        <v>336</v>
      </c>
    </row>
    <row r="2" spans="1:5" ht="36" customHeight="1">
      <c r="A2" s="140" t="s">
        <v>337</v>
      </c>
      <c r="B2" s="112"/>
      <c r="C2" s="112"/>
      <c r="D2" s="112"/>
      <c r="E2" s="112"/>
    </row>
    <row r="3" spans="1:5" ht="20.100000000000001" customHeight="1">
      <c r="A3" s="122"/>
      <c r="B3" s="112"/>
      <c r="C3" s="112"/>
      <c r="D3" s="112"/>
      <c r="E3" s="112"/>
    </row>
    <row r="4" spans="1:5" ht="20.100000000000001" customHeight="1">
      <c r="A4" s="41"/>
      <c r="B4" s="40"/>
      <c r="C4" s="40"/>
      <c r="D4" s="40"/>
      <c r="E4" s="141" t="s">
        <v>313</v>
      </c>
    </row>
    <row r="5" spans="1:5" ht="20.100000000000001" customHeight="1">
      <c r="A5" s="198" t="s">
        <v>338</v>
      </c>
      <c r="B5" s="198"/>
      <c r="C5" s="198" t="s">
        <v>339</v>
      </c>
      <c r="D5" s="198"/>
      <c r="E5" s="198"/>
    </row>
    <row r="6" spans="1:5" ht="20.100000000000001" customHeight="1">
      <c r="A6" s="87" t="s">
        <v>340</v>
      </c>
      <c r="B6" s="87" t="s">
        <v>341</v>
      </c>
      <c r="C6" s="87" t="s">
        <v>342</v>
      </c>
      <c r="D6" s="87" t="s">
        <v>343</v>
      </c>
      <c r="E6" s="87" t="s">
        <v>344</v>
      </c>
    </row>
    <row r="7" spans="1:5" ht="20.100000000000001" customHeight="1">
      <c r="A7" s="142"/>
      <c r="B7" s="143" t="s">
        <v>318</v>
      </c>
      <c r="C7" s="144">
        <f>C8+C14+C18+C25</f>
        <v>22766.35</v>
      </c>
      <c r="D7" s="145">
        <f>D8+D14+D18+D25</f>
        <v>1155.17</v>
      </c>
      <c r="E7" s="145">
        <f>E8+E14+E18+E25</f>
        <v>21611.18</v>
      </c>
    </row>
    <row r="8" spans="1:5" ht="20.100000000000001" customHeight="1">
      <c r="A8" s="49" t="s">
        <v>345</v>
      </c>
      <c r="B8" s="47" t="s">
        <v>346</v>
      </c>
      <c r="C8" s="146">
        <f>C9</f>
        <v>219.79</v>
      </c>
      <c r="D8" s="146">
        <f>D9</f>
        <v>219.79</v>
      </c>
      <c r="E8" s="146">
        <f>E9</f>
        <v>0</v>
      </c>
    </row>
    <row r="9" spans="1:5" ht="20.100000000000001" customHeight="1">
      <c r="A9" s="49" t="s">
        <v>347</v>
      </c>
      <c r="B9" s="47" t="s">
        <v>348</v>
      </c>
      <c r="C9" s="146">
        <f>D9+E9</f>
        <v>219.79</v>
      </c>
      <c r="D9" s="146">
        <f>SUM(D10:D13)</f>
        <v>219.79</v>
      </c>
      <c r="E9" s="146">
        <f>SUM(E10:E13)</f>
        <v>0</v>
      </c>
    </row>
    <row r="10" spans="1:5" ht="20.100000000000001" customHeight="1">
      <c r="A10" s="49" t="s">
        <v>349</v>
      </c>
      <c r="B10" s="47" t="s">
        <v>350</v>
      </c>
      <c r="C10" s="146">
        <f t="shared" ref="C10:C15" si="0">D10+E10</f>
        <v>15.74</v>
      </c>
      <c r="D10" s="146">
        <v>15.74</v>
      </c>
      <c r="E10" s="147"/>
    </row>
    <row r="11" spans="1:5" ht="20.100000000000001" customHeight="1">
      <c r="A11" s="49" t="s">
        <v>351</v>
      </c>
      <c r="B11" s="47" t="s">
        <v>352</v>
      </c>
      <c r="C11" s="146">
        <f t="shared" si="0"/>
        <v>37.22</v>
      </c>
      <c r="D11" s="146">
        <v>37.22</v>
      </c>
      <c r="E11" s="147"/>
    </row>
    <row r="12" spans="1:5" ht="20.100000000000001" customHeight="1">
      <c r="A12" s="49" t="s">
        <v>353</v>
      </c>
      <c r="B12" s="47" t="s">
        <v>354</v>
      </c>
      <c r="C12" s="146">
        <f t="shared" si="0"/>
        <v>50.82</v>
      </c>
      <c r="D12" s="146">
        <v>50.82</v>
      </c>
      <c r="E12" s="147"/>
    </row>
    <row r="13" spans="1:5" ht="20.100000000000001" customHeight="1">
      <c r="A13" s="49" t="s">
        <v>355</v>
      </c>
      <c r="B13" s="47" t="s">
        <v>356</v>
      </c>
      <c r="C13" s="146">
        <f t="shared" si="0"/>
        <v>116.01</v>
      </c>
      <c r="D13" s="146">
        <v>116.01</v>
      </c>
      <c r="E13" s="147"/>
    </row>
    <row r="14" spans="1:5" ht="20.100000000000001" customHeight="1">
      <c r="A14" s="46" t="s">
        <v>357</v>
      </c>
      <c r="B14" s="47" t="s">
        <v>358</v>
      </c>
      <c r="C14" s="148">
        <f>C15</f>
        <v>37.06</v>
      </c>
      <c r="D14" s="148">
        <f>D15</f>
        <v>37.06</v>
      </c>
      <c r="E14" s="148"/>
    </row>
    <row r="15" spans="1:5" ht="20.100000000000001" customHeight="1">
      <c r="A15" s="46" t="s">
        <v>359</v>
      </c>
      <c r="B15" s="47" t="s">
        <v>360</v>
      </c>
      <c r="C15" s="146">
        <f t="shared" si="0"/>
        <v>37.06</v>
      </c>
      <c r="D15" s="149">
        <f>SUM(D16:D17)</f>
        <v>37.06</v>
      </c>
      <c r="E15" s="149"/>
    </row>
    <row r="16" spans="1:5" ht="20.100000000000001" customHeight="1">
      <c r="A16" s="46" t="s">
        <v>361</v>
      </c>
      <c r="B16" s="47" t="s">
        <v>362</v>
      </c>
      <c r="C16" s="150">
        <f t="shared" ref="C16:C20" si="1">D16+E16</f>
        <v>22.1</v>
      </c>
      <c r="D16" s="150">
        <v>22.1</v>
      </c>
      <c r="E16" s="149"/>
    </row>
    <row r="17" spans="1:5" ht="20.100000000000001" customHeight="1">
      <c r="A17" s="46" t="s">
        <v>363</v>
      </c>
      <c r="B17" s="47" t="s">
        <v>364</v>
      </c>
      <c r="C17" s="146">
        <f t="shared" si="1"/>
        <v>14.96</v>
      </c>
      <c r="D17" s="149">
        <v>14.96</v>
      </c>
      <c r="E17" s="149"/>
    </row>
    <row r="18" spans="1:5" ht="20.100000000000001" customHeight="1">
      <c r="A18" s="49" t="s">
        <v>365</v>
      </c>
      <c r="B18" s="50" t="s">
        <v>366</v>
      </c>
      <c r="C18" s="146">
        <f>C19</f>
        <v>22481.59</v>
      </c>
      <c r="D18" s="146">
        <f>D19</f>
        <v>870.41</v>
      </c>
      <c r="E18" s="146">
        <f>E19</f>
        <v>21611.18</v>
      </c>
    </row>
    <row r="19" spans="1:5" ht="20.100000000000001" customHeight="1">
      <c r="A19" s="49" t="s">
        <v>367</v>
      </c>
      <c r="B19" s="50" t="s">
        <v>368</v>
      </c>
      <c r="C19" s="146">
        <f t="shared" si="1"/>
        <v>22481.59</v>
      </c>
      <c r="D19" s="146">
        <f>SUM(D20:D23)</f>
        <v>870.41</v>
      </c>
      <c r="E19" s="146">
        <f>SUM(E20:E24)</f>
        <v>21611.18</v>
      </c>
    </row>
    <row r="20" spans="1:5" ht="20.100000000000001" customHeight="1">
      <c r="A20" s="49" t="s">
        <v>369</v>
      </c>
      <c r="B20" s="50" t="s">
        <v>370</v>
      </c>
      <c r="C20" s="146">
        <f t="shared" si="1"/>
        <v>870.41</v>
      </c>
      <c r="D20" s="146">
        <v>870.41</v>
      </c>
      <c r="E20" s="146"/>
    </row>
    <row r="21" spans="1:5" ht="20.100000000000001" customHeight="1">
      <c r="A21" s="49" t="s">
        <v>371</v>
      </c>
      <c r="B21" s="50" t="s">
        <v>372</v>
      </c>
      <c r="C21" s="151">
        <f>E21</f>
        <v>181</v>
      </c>
      <c r="D21" s="51"/>
      <c r="E21" s="152">
        <v>181</v>
      </c>
    </row>
    <row r="22" spans="1:5" ht="20.100000000000001" customHeight="1">
      <c r="A22" s="49" t="s">
        <v>373</v>
      </c>
      <c r="B22" s="50" t="s">
        <v>374</v>
      </c>
      <c r="C22" s="151">
        <f>E22</f>
        <v>80</v>
      </c>
      <c r="D22" s="51"/>
      <c r="E22" s="152">
        <v>80</v>
      </c>
    </row>
    <row r="23" spans="1:5" ht="20.100000000000001" customHeight="1">
      <c r="A23" s="49" t="s">
        <v>375</v>
      </c>
      <c r="B23" s="50" t="s">
        <v>376</v>
      </c>
      <c r="C23" s="151">
        <f>E23</f>
        <v>17000</v>
      </c>
      <c r="D23" s="51"/>
      <c r="E23" s="152">
        <v>17000</v>
      </c>
    </row>
    <row r="24" spans="1:5" ht="20.100000000000001" customHeight="1">
      <c r="A24" s="49" t="s">
        <v>377</v>
      </c>
      <c r="B24" s="50" t="s">
        <v>378</v>
      </c>
      <c r="C24" s="151">
        <f>E24</f>
        <v>4350.18</v>
      </c>
      <c r="D24" s="51"/>
      <c r="E24" s="146">
        <v>4350.18</v>
      </c>
    </row>
    <row r="25" spans="1:5" ht="20.100000000000001" customHeight="1">
      <c r="A25" s="49" t="s">
        <v>379</v>
      </c>
      <c r="B25" s="50" t="s">
        <v>380</v>
      </c>
      <c r="C25" s="146">
        <f>C26</f>
        <v>27.91</v>
      </c>
      <c r="D25" s="146">
        <f>D26</f>
        <v>27.91</v>
      </c>
      <c r="E25" s="51"/>
    </row>
    <row r="26" spans="1:5" ht="20.100000000000001" customHeight="1">
      <c r="A26" s="49" t="s">
        <v>381</v>
      </c>
      <c r="B26" s="50" t="s">
        <v>382</v>
      </c>
      <c r="C26" s="146">
        <f>D26+E26</f>
        <v>27.91</v>
      </c>
      <c r="D26" s="146">
        <f>D27</f>
        <v>27.91</v>
      </c>
      <c r="E26" s="51"/>
    </row>
    <row r="27" spans="1:5" ht="20.100000000000001" customHeight="1">
      <c r="A27" s="49" t="s">
        <v>383</v>
      </c>
      <c r="B27" s="50" t="s">
        <v>384</v>
      </c>
      <c r="C27" s="146">
        <f>D27+E27</f>
        <v>27.91</v>
      </c>
      <c r="D27" s="146">
        <v>27.91</v>
      </c>
      <c r="E27" s="51"/>
    </row>
    <row r="28" spans="1:5" ht="20.100000000000001" customHeight="1">
      <c r="A28" s="153"/>
      <c r="B28" s="154"/>
      <c r="C28" s="155"/>
      <c r="D28" s="156"/>
      <c r="E28" s="157"/>
    </row>
    <row r="29" spans="1:5" ht="20.100000000000001" customHeight="1">
      <c r="A29" s="120" t="s">
        <v>385</v>
      </c>
      <c r="B29" s="35"/>
      <c r="C29" s="35"/>
      <c r="D29" s="35"/>
      <c r="E29" s="35"/>
    </row>
    <row r="30" spans="1:5" ht="12.75" customHeight="1">
      <c r="A30" s="35"/>
      <c r="B30" s="35"/>
      <c r="C30" s="35"/>
      <c r="D30" s="35"/>
      <c r="E30" s="35"/>
    </row>
    <row r="31" spans="1:5" ht="12.75" customHeight="1">
      <c r="A31" s="35"/>
      <c r="B31" s="35"/>
      <c r="C31" s="35"/>
      <c r="D31" s="35"/>
      <c r="E31" s="35"/>
    </row>
    <row r="32" spans="1:5" ht="12.75" customHeight="1">
      <c r="A32" s="35"/>
      <c r="B32" s="35"/>
      <c r="C32" s="35"/>
      <c r="D32" s="35"/>
      <c r="E32" s="35"/>
    </row>
    <row r="33" spans="1:5" ht="12.75" customHeight="1">
      <c r="A33" s="35"/>
      <c r="B33" s="35"/>
      <c r="D33" s="35"/>
      <c r="E33" s="35"/>
    </row>
    <row r="34" spans="1:5" ht="12.75" customHeight="1">
      <c r="A34" s="35"/>
      <c r="B34" s="35"/>
      <c r="D34" s="35"/>
      <c r="E34" s="35"/>
    </row>
    <row r="35" spans="1:5" s="35" customFormat="1" ht="12.75" customHeight="1"/>
    <row r="36" spans="1:5" ht="12.75" customHeight="1">
      <c r="A36" s="35"/>
      <c r="B36" s="35"/>
    </row>
    <row r="37" spans="1:5" ht="12.75" customHeight="1">
      <c r="A37" s="35"/>
      <c r="B37" s="35"/>
      <c r="D37" s="35"/>
    </row>
    <row r="38" spans="1:5" ht="12.75" customHeight="1">
      <c r="A38" s="35"/>
      <c r="B38" s="35"/>
    </row>
    <row r="39" spans="1:5" ht="12.75" customHeight="1">
      <c r="A39" s="35"/>
      <c r="B39" s="35"/>
    </row>
    <row r="40" spans="1:5" ht="12.75" customHeight="1">
      <c r="B40" s="35"/>
      <c r="C40" s="35"/>
    </row>
    <row r="42" spans="1:5" ht="12.75" customHeight="1">
      <c r="A42" s="35"/>
    </row>
    <row r="44" spans="1:5" ht="12.75" customHeight="1">
      <c r="B44" s="35"/>
    </row>
    <row r="45" spans="1:5" ht="12.75" customHeight="1">
      <c r="B45" s="35"/>
    </row>
  </sheetData>
  <mergeCells count="2">
    <mergeCell ref="A5:B5"/>
    <mergeCell ref="C5:E5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workbookViewId="0">
      <selection activeCell="C51" sqref="C51:C58"/>
    </sheetView>
  </sheetViews>
  <sheetFormatPr defaultColWidth="6.875" defaultRowHeight="20.100000000000001" customHeight="1"/>
  <cols>
    <col min="1" max="1" width="14.5" style="33" customWidth="1"/>
    <col min="2" max="2" width="33.375" style="33" customWidth="1"/>
    <col min="3" max="3" width="16.5" style="33" customWidth="1"/>
    <col min="4" max="4" width="17.75" style="33" customWidth="1"/>
    <col min="5" max="5" width="17.6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spans="1:11" ht="20.100000000000001" customHeight="1">
      <c r="A1" s="34" t="s">
        <v>386</v>
      </c>
      <c r="E1" s="130"/>
    </row>
    <row r="2" spans="1:11" ht="68.25" customHeight="1">
      <c r="A2" s="131" t="s">
        <v>387</v>
      </c>
      <c r="B2" s="132"/>
      <c r="C2" s="132"/>
      <c r="D2" s="132"/>
      <c r="E2" s="132"/>
    </row>
    <row r="3" spans="1:11" ht="20.100000000000001" customHeight="1">
      <c r="A3" s="132"/>
      <c r="B3" s="132"/>
      <c r="C3" s="132"/>
      <c r="D3" s="132"/>
      <c r="E3" s="132"/>
    </row>
    <row r="4" spans="1:11" s="32" customFormat="1" ht="20.100000000000001" customHeight="1">
      <c r="A4" s="41"/>
      <c r="B4" s="40"/>
      <c r="C4" s="40"/>
      <c r="D4" s="40"/>
      <c r="E4" s="133" t="s">
        <v>313</v>
      </c>
    </row>
    <row r="5" spans="1:11" s="32" customFormat="1" ht="20.100000000000001" customHeight="1">
      <c r="A5" s="198" t="s">
        <v>388</v>
      </c>
      <c r="B5" s="198"/>
      <c r="C5" s="198" t="s">
        <v>389</v>
      </c>
      <c r="D5" s="198"/>
      <c r="E5" s="198"/>
    </row>
    <row r="6" spans="1:11" s="32" customFormat="1" ht="20.100000000000001" customHeight="1">
      <c r="A6" s="59" t="s">
        <v>340</v>
      </c>
      <c r="B6" s="59" t="s">
        <v>341</v>
      </c>
      <c r="C6" s="59" t="s">
        <v>318</v>
      </c>
      <c r="D6" s="59" t="s">
        <v>390</v>
      </c>
      <c r="E6" s="59" t="s">
        <v>391</v>
      </c>
    </row>
    <row r="7" spans="1:11" s="32" customFormat="1" ht="20.100000000000001" customHeight="1">
      <c r="A7" s="134" t="s">
        <v>392</v>
      </c>
      <c r="B7" s="135" t="s">
        <v>393</v>
      </c>
      <c r="C7" s="92">
        <f>SUM(C8,C21,C50,C59)</f>
        <v>1155.17</v>
      </c>
      <c r="D7" s="92">
        <f>SUM(D8,D21,D50)</f>
        <v>939.81</v>
      </c>
      <c r="E7" s="92">
        <f>SUM(E8,E21,E50,E59)</f>
        <v>215.36</v>
      </c>
      <c r="J7" s="110"/>
    </row>
    <row r="8" spans="1:11" s="32" customFormat="1" ht="20.100000000000001" customHeight="1">
      <c r="A8" s="136" t="s">
        <v>394</v>
      </c>
      <c r="B8" s="137" t="s">
        <v>395</v>
      </c>
      <c r="C8" s="100">
        <f>D8+E8</f>
        <v>756.96</v>
      </c>
      <c r="D8" s="100">
        <f>SUM(D9:D20)</f>
        <v>756.96</v>
      </c>
      <c r="E8" s="92"/>
      <c r="G8" s="110"/>
    </row>
    <row r="9" spans="1:11" s="32" customFormat="1" ht="20.100000000000001" customHeight="1">
      <c r="A9" s="136" t="s">
        <v>396</v>
      </c>
      <c r="B9" s="137" t="s">
        <v>397</v>
      </c>
      <c r="C9" s="100">
        <f t="shared" ref="C9:C21" si="0">D9+E9</f>
        <v>124.47</v>
      </c>
      <c r="D9" s="92">
        <v>124.47</v>
      </c>
      <c r="E9" s="92"/>
      <c r="F9" s="110"/>
      <c r="G9" s="110"/>
      <c r="K9" s="110"/>
    </row>
    <row r="10" spans="1:11" s="32" customFormat="1" ht="20.100000000000001" customHeight="1">
      <c r="A10" s="136" t="s">
        <v>398</v>
      </c>
      <c r="B10" s="137" t="s">
        <v>399</v>
      </c>
      <c r="C10" s="100">
        <f t="shared" si="0"/>
        <v>90.55</v>
      </c>
      <c r="D10" s="92">
        <v>90.55</v>
      </c>
      <c r="E10" s="92"/>
      <c r="F10" s="110"/>
      <c r="H10" s="110"/>
    </row>
    <row r="11" spans="1:11" s="32" customFormat="1" ht="20.100000000000001" customHeight="1">
      <c r="A11" s="136" t="s">
        <v>400</v>
      </c>
      <c r="B11" s="137" t="s">
        <v>401</v>
      </c>
      <c r="C11" s="100">
        <f t="shared" si="0"/>
        <v>17.579999999999998</v>
      </c>
      <c r="D11" s="92">
        <v>17.579999999999998</v>
      </c>
      <c r="E11" s="92"/>
      <c r="F11" s="110"/>
      <c r="H11" s="110"/>
    </row>
    <row r="12" spans="1:11" s="32" customFormat="1" ht="20.100000000000001" customHeight="1">
      <c r="A12" s="136" t="s">
        <v>402</v>
      </c>
      <c r="B12" s="137" t="s">
        <v>403</v>
      </c>
      <c r="C12" s="100">
        <f t="shared" si="0"/>
        <v>0</v>
      </c>
      <c r="D12" s="92"/>
      <c r="E12" s="92"/>
      <c r="F12" s="110"/>
      <c r="G12" s="110"/>
      <c r="H12" s="110"/>
    </row>
    <row r="13" spans="1:11" s="32" customFormat="1" ht="20.100000000000001" customHeight="1">
      <c r="A13" s="136" t="s">
        <v>404</v>
      </c>
      <c r="B13" s="137" t="s">
        <v>405</v>
      </c>
      <c r="C13" s="100">
        <f t="shared" si="0"/>
        <v>37.22</v>
      </c>
      <c r="D13" s="92">
        <v>37.22</v>
      </c>
      <c r="E13" s="92"/>
      <c r="F13" s="110"/>
      <c r="J13" s="110"/>
    </row>
    <row r="14" spans="1:11" s="32" customFormat="1" ht="20.100000000000001" customHeight="1">
      <c r="A14" s="136" t="s">
        <v>406</v>
      </c>
      <c r="B14" s="137" t="s">
        <v>407</v>
      </c>
      <c r="C14" s="100">
        <f t="shared" si="0"/>
        <v>50.82</v>
      </c>
      <c r="D14" s="92">
        <v>50.82</v>
      </c>
      <c r="E14" s="92"/>
      <c r="F14" s="110"/>
      <c r="G14" s="110"/>
      <c r="K14" s="110"/>
    </row>
    <row r="15" spans="1:11" s="32" customFormat="1" ht="20.100000000000001" customHeight="1">
      <c r="A15" s="136" t="s">
        <v>408</v>
      </c>
      <c r="B15" s="137" t="s">
        <v>409</v>
      </c>
      <c r="C15" s="100">
        <f t="shared" si="0"/>
        <v>22.1</v>
      </c>
      <c r="D15" s="92">
        <v>22.1</v>
      </c>
      <c r="E15" s="92"/>
      <c r="F15" s="110"/>
      <c r="G15" s="110"/>
      <c r="H15" s="110"/>
      <c r="K15" s="110"/>
    </row>
    <row r="16" spans="1:11" s="32" customFormat="1" ht="20.100000000000001" customHeight="1">
      <c r="A16" s="136" t="s">
        <v>410</v>
      </c>
      <c r="B16" s="137" t="s">
        <v>411</v>
      </c>
      <c r="C16" s="100">
        <f t="shared" si="0"/>
        <v>0</v>
      </c>
      <c r="D16" s="92"/>
      <c r="E16" s="92"/>
      <c r="F16" s="110"/>
      <c r="G16" s="110"/>
      <c r="K16" s="110"/>
    </row>
    <row r="17" spans="1:16" s="32" customFormat="1" ht="20.100000000000001" customHeight="1">
      <c r="A17" s="136" t="s">
        <v>412</v>
      </c>
      <c r="B17" s="137" t="s">
        <v>413</v>
      </c>
      <c r="C17" s="100">
        <f t="shared" si="0"/>
        <v>1.86</v>
      </c>
      <c r="D17" s="92">
        <v>1.86</v>
      </c>
      <c r="E17" s="92"/>
      <c r="F17" s="110"/>
      <c r="G17" s="110"/>
      <c r="K17" s="110"/>
    </row>
    <row r="18" spans="1:16" s="32" customFormat="1" ht="20.100000000000001" customHeight="1">
      <c r="A18" s="136" t="s">
        <v>414</v>
      </c>
      <c r="B18" s="137" t="s">
        <v>415</v>
      </c>
      <c r="C18" s="100">
        <f t="shared" si="0"/>
        <v>27.91</v>
      </c>
      <c r="D18" s="92">
        <v>27.91</v>
      </c>
      <c r="E18" s="92"/>
      <c r="F18" s="110"/>
      <c r="G18" s="110"/>
      <c r="K18" s="110"/>
    </row>
    <row r="19" spans="1:16" s="32" customFormat="1" ht="20.100000000000001" customHeight="1">
      <c r="A19" s="136" t="s">
        <v>416</v>
      </c>
      <c r="B19" s="137" t="s">
        <v>417</v>
      </c>
      <c r="C19" s="100">
        <f t="shared" si="0"/>
        <v>4.16</v>
      </c>
      <c r="D19" s="92">
        <v>4.16</v>
      </c>
      <c r="E19" s="92"/>
      <c r="F19" s="110"/>
      <c r="G19" s="110"/>
      <c r="I19" s="110"/>
      <c r="K19" s="110"/>
    </row>
    <row r="20" spans="1:16" s="32" customFormat="1" ht="20.100000000000001" customHeight="1">
      <c r="A20" s="136" t="s">
        <v>418</v>
      </c>
      <c r="B20" s="137" t="s">
        <v>419</v>
      </c>
      <c r="C20" s="100">
        <f t="shared" si="0"/>
        <v>380.29</v>
      </c>
      <c r="D20" s="92">
        <v>380.29</v>
      </c>
      <c r="E20" s="92"/>
      <c r="F20" s="110"/>
      <c r="G20" s="110"/>
      <c r="K20" s="110"/>
    </row>
    <row r="21" spans="1:16" s="32" customFormat="1" ht="20.100000000000001" customHeight="1">
      <c r="A21" s="136" t="s">
        <v>420</v>
      </c>
      <c r="B21" s="137" t="s">
        <v>421</v>
      </c>
      <c r="C21" s="100">
        <f t="shared" si="0"/>
        <v>212.36</v>
      </c>
      <c r="D21" s="100"/>
      <c r="E21" s="92">
        <f>SUM(E22:E49)</f>
        <v>212.36</v>
      </c>
      <c r="F21" s="110"/>
      <c r="G21" s="110"/>
    </row>
    <row r="22" spans="1:16" s="32" customFormat="1" ht="20.100000000000001" customHeight="1">
      <c r="A22" s="136" t="s">
        <v>422</v>
      </c>
      <c r="B22" s="102" t="s">
        <v>423</v>
      </c>
      <c r="C22" s="100">
        <f t="shared" ref="C22:C50" si="1">D22+E22</f>
        <v>25</v>
      </c>
      <c r="D22" s="92"/>
      <c r="E22" s="92">
        <v>25</v>
      </c>
      <c r="F22" s="110"/>
      <c r="G22" s="110"/>
      <c r="H22" s="110"/>
      <c r="N22" s="110"/>
    </row>
    <row r="23" spans="1:16" s="32" customFormat="1" ht="20.100000000000001" customHeight="1">
      <c r="A23" s="136" t="s">
        <v>424</v>
      </c>
      <c r="B23" s="138" t="s">
        <v>425</v>
      </c>
      <c r="C23" s="100">
        <f t="shared" si="1"/>
        <v>4</v>
      </c>
      <c r="D23" s="92"/>
      <c r="E23" s="92">
        <v>4</v>
      </c>
      <c r="F23" s="110"/>
      <c r="G23" s="110"/>
    </row>
    <row r="24" spans="1:16" s="32" customFormat="1" ht="20.100000000000001" customHeight="1">
      <c r="A24" s="136" t="s">
        <v>426</v>
      </c>
      <c r="B24" s="138" t="s">
        <v>427</v>
      </c>
      <c r="C24" s="100">
        <f t="shared" si="1"/>
        <v>0.7</v>
      </c>
      <c r="D24" s="92"/>
      <c r="E24" s="92">
        <v>0.7</v>
      </c>
      <c r="F24" s="110"/>
      <c r="H24" s="110"/>
      <c r="J24" s="110"/>
    </row>
    <row r="25" spans="1:16" s="32" customFormat="1" ht="20.100000000000001" customHeight="1">
      <c r="A25" s="136" t="s">
        <v>428</v>
      </c>
      <c r="B25" s="138" t="s">
        <v>429</v>
      </c>
      <c r="C25" s="100">
        <f t="shared" si="1"/>
        <v>0</v>
      </c>
      <c r="D25" s="92"/>
      <c r="E25" s="92"/>
      <c r="F25" s="110"/>
      <c r="G25" s="110"/>
      <c r="H25" s="110"/>
    </row>
    <row r="26" spans="1:16" s="32" customFormat="1" ht="20.100000000000001" customHeight="1">
      <c r="A26" s="136" t="s">
        <v>430</v>
      </c>
      <c r="B26" s="138" t="s">
        <v>431</v>
      </c>
      <c r="C26" s="100">
        <f t="shared" si="1"/>
        <v>0</v>
      </c>
      <c r="D26" s="92"/>
      <c r="E26" s="92"/>
      <c r="F26" s="110"/>
    </row>
    <row r="27" spans="1:16" s="32" customFormat="1" ht="20.100000000000001" customHeight="1">
      <c r="A27" s="136" t="s">
        <v>432</v>
      </c>
      <c r="B27" s="138" t="s">
        <v>433</v>
      </c>
      <c r="C27" s="100">
        <f t="shared" si="1"/>
        <v>0</v>
      </c>
      <c r="D27" s="92"/>
      <c r="E27" s="92"/>
      <c r="F27" s="110"/>
      <c r="G27" s="110"/>
      <c r="I27" s="110"/>
      <c r="L27" s="110"/>
    </row>
    <row r="28" spans="1:16" s="32" customFormat="1" ht="20.100000000000001" customHeight="1">
      <c r="A28" s="136" t="s">
        <v>434</v>
      </c>
      <c r="B28" s="138" t="s">
        <v>435</v>
      </c>
      <c r="C28" s="100">
        <f t="shared" si="1"/>
        <v>12.77</v>
      </c>
      <c r="D28" s="92"/>
      <c r="E28" s="92">
        <v>12.77</v>
      </c>
      <c r="F28" s="110"/>
      <c r="G28" s="110"/>
      <c r="H28" s="110"/>
    </row>
    <row r="29" spans="1:16" s="32" customFormat="1" ht="20.100000000000001" customHeight="1">
      <c r="A29" s="136" t="s">
        <v>436</v>
      </c>
      <c r="B29" s="138" t="s">
        <v>437</v>
      </c>
      <c r="C29" s="100">
        <f t="shared" si="1"/>
        <v>0</v>
      </c>
      <c r="D29" s="92"/>
      <c r="E29" s="92"/>
      <c r="F29" s="110"/>
      <c r="G29" s="110"/>
    </row>
    <row r="30" spans="1:16" s="32" customFormat="1" ht="20.100000000000001" customHeight="1">
      <c r="A30" s="136" t="s">
        <v>438</v>
      </c>
      <c r="B30" s="138" t="s">
        <v>439</v>
      </c>
      <c r="C30" s="100">
        <f t="shared" si="1"/>
        <v>0</v>
      </c>
      <c r="D30" s="92"/>
      <c r="E30" s="92"/>
      <c r="F30" s="110"/>
      <c r="G30" s="110"/>
    </row>
    <row r="31" spans="1:16" s="32" customFormat="1" ht="20.100000000000001" customHeight="1">
      <c r="A31" s="136" t="s">
        <v>440</v>
      </c>
      <c r="B31" s="102" t="s">
        <v>441</v>
      </c>
      <c r="C31" s="100">
        <f t="shared" si="1"/>
        <v>50</v>
      </c>
      <c r="D31" s="92"/>
      <c r="E31" s="92">
        <v>50</v>
      </c>
      <c r="F31" s="110"/>
      <c r="G31" s="110"/>
    </row>
    <row r="32" spans="1:16" s="32" customFormat="1" ht="20.100000000000001" customHeight="1">
      <c r="A32" s="136" t="s">
        <v>442</v>
      </c>
      <c r="B32" s="102" t="s">
        <v>443</v>
      </c>
      <c r="C32" s="100">
        <f t="shared" si="1"/>
        <v>0</v>
      </c>
      <c r="D32" s="92"/>
      <c r="E32" s="92"/>
      <c r="F32" s="110"/>
      <c r="G32" s="110"/>
      <c r="P32" s="110"/>
    </row>
    <row r="33" spans="1:19" s="32" customFormat="1" ht="20.100000000000001" customHeight="1">
      <c r="A33" s="136" t="s">
        <v>444</v>
      </c>
      <c r="B33" s="138" t="s">
        <v>445</v>
      </c>
      <c r="C33" s="100">
        <f t="shared" si="1"/>
        <v>0</v>
      </c>
      <c r="D33" s="92"/>
      <c r="E33" s="92"/>
      <c r="F33" s="110"/>
      <c r="G33" s="110"/>
      <c r="H33" s="110"/>
      <c r="K33" s="110"/>
    </row>
    <row r="34" spans="1:19" s="32" customFormat="1" ht="20.100000000000001" customHeight="1">
      <c r="A34" s="136" t="s">
        <v>446</v>
      </c>
      <c r="B34" s="138" t="s">
        <v>447</v>
      </c>
      <c r="C34" s="100">
        <f t="shared" si="1"/>
        <v>0</v>
      </c>
      <c r="D34" s="92"/>
      <c r="E34" s="92"/>
      <c r="F34" s="110"/>
      <c r="G34" s="110"/>
      <c r="H34" s="110"/>
      <c r="I34" s="110"/>
    </row>
    <row r="35" spans="1:19" s="32" customFormat="1" ht="20.100000000000001" customHeight="1">
      <c r="A35" s="136" t="s">
        <v>448</v>
      </c>
      <c r="B35" s="138" t="s">
        <v>449</v>
      </c>
      <c r="C35" s="100">
        <f t="shared" si="1"/>
        <v>3</v>
      </c>
      <c r="D35" s="92"/>
      <c r="E35" s="92">
        <v>3</v>
      </c>
      <c r="F35" s="110"/>
      <c r="G35" s="110"/>
      <c r="H35" s="110"/>
      <c r="I35" s="110"/>
      <c r="J35" s="110"/>
    </row>
    <row r="36" spans="1:19" s="32" customFormat="1" ht="20.100000000000001" customHeight="1">
      <c r="A36" s="136" t="s">
        <v>450</v>
      </c>
      <c r="B36" s="138" t="s">
        <v>451</v>
      </c>
      <c r="C36" s="100">
        <f t="shared" si="1"/>
        <v>1.37</v>
      </c>
      <c r="D36" s="92"/>
      <c r="E36" s="92">
        <v>1.37</v>
      </c>
      <c r="F36" s="110"/>
      <c r="G36" s="110"/>
      <c r="H36" s="110"/>
    </row>
    <row r="37" spans="1:19" s="32" customFormat="1" ht="20.100000000000001" customHeight="1">
      <c r="A37" s="136" t="s">
        <v>452</v>
      </c>
      <c r="B37" s="138" t="s">
        <v>453</v>
      </c>
      <c r="C37" s="100">
        <f t="shared" si="1"/>
        <v>3.16</v>
      </c>
      <c r="D37" s="92"/>
      <c r="E37" s="92">
        <v>3.16</v>
      </c>
      <c r="F37" s="110"/>
      <c r="I37" s="110"/>
    </row>
    <row r="38" spans="1:19" s="32" customFormat="1" ht="20.100000000000001" customHeight="1">
      <c r="A38" s="136" t="s">
        <v>454</v>
      </c>
      <c r="B38" s="138" t="s">
        <v>455</v>
      </c>
      <c r="C38" s="100">
        <f t="shared" si="1"/>
        <v>0</v>
      </c>
      <c r="D38" s="92"/>
      <c r="E38" s="92"/>
      <c r="F38" s="110"/>
      <c r="G38" s="110"/>
      <c r="H38" s="110"/>
    </row>
    <row r="39" spans="1:19" s="32" customFormat="1" ht="20.100000000000001" customHeight="1">
      <c r="A39" s="136" t="s">
        <v>456</v>
      </c>
      <c r="B39" s="138" t="s">
        <v>457</v>
      </c>
      <c r="C39" s="100">
        <f t="shared" si="1"/>
        <v>0</v>
      </c>
      <c r="D39" s="92"/>
      <c r="E39" s="92"/>
      <c r="F39" s="110"/>
    </row>
    <row r="40" spans="1:19" s="32" customFormat="1" ht="20.100000000000001" customHeight="1">
      <c r="A40" s="136" t="s">
        <v>458</v>
      </c>
      <c r="B40" s="138" t="s">
        <v>459</v>
      </c>
      <c r="C40" s="100">
        <f t="shared" si="1"/>
        <v>0</v>
      </c>
      <c r="D40" s="92"/>
      <c r="E40" s="92"/>
      <c r="F40" s="110"/>
      <c r="G40" s="110"/>
      <c r="H40" s="110"/>
    </row>
    <row r="41" spans="1:19" s="32" customFormat="1" ht="20.100000000000001" customHeight="1">
      <c r="A41" s="136" t="s">
        <v>460</v>
      </c>
      <c r="B41" s="138" t="s">
        <v>461</v>
      </c>
      <c r="C41" s="100">
        <f t="shared" si="1"/>
        <v>0</v>
      </c>
      <c r="D41" s="92"/>
      <c r="E41" s="92"/>
      <c r="F41" s="110"/>
      <c r="G41" s="110"/>
      <c r="H41" s="110"/>
    </row>
    <row r="42" spans="1:19" s="32" customFormat="1" ht="20.100000000000001" customHeight="1">
      <c r="A42" s="136" t="s">
        <v>462</v>
      </c>
      <c r="B42" s="138" t="s">
        <v>463</v>
      </c>
      <c r="C42" s="100">
        <f t="shared" si="1"/>
        <v>24.52</v>
      </c>
      <c r="D42" s="92"/>
      <c r="E42" s="92">
        <v>24.52</v>
      </c>
      <c r="F42" s="110"/>
      <c r="G42" s="110"/>
      <c r="J42" s="110"/>
      <c r="S42" s="110"/>
    </row>
    <row r="43" spans="1:19" s="32" customFormat="1" ht="20.100000000000001" customHeight="1">
      <c r="A43" s="136" t="s">
        <v>464</v>
      </c>
      <c r="B43" s="138" t="s">
        <v>465</v>
      </c>
      <c r="C43" s="100">
        <f t="shared" si="1"/>
        <v>0</v>
      </c>
      <c r="D43" s="92"/>
      <c r="E43" s="92"/>
      <c r="F43" s="110"/>
      <c r="G43" s="110"/>
    </row>
    <row r="44" spans="1:19" s="32" customFormat="1" ht="20.100000000000001" customHeight="1">
      <c r="A44" s="136" t="s">
        <v>466</v>
      </c>
      <c r="B44" s="102" t="s">
        <v>467</v>
      </c>
      <c r="C44" s="100">
        <f t="shared" si="1"/>
        <v>7.41</v>
      </c>
      <c r="D44" s="92"/>
      <c r="E44" s="92">
        <v>7.41</v>
      </c>
      <c r="F44" s="110"/>
      <c r="G44" s="110"/>
      <c r="H44" s="110"/>
      <c r="I44" s="110"/>
    </row>
    <row r="45" spans="1:19" s="32" customFormat="1" ht="20.100000000000001" customHeight="1">
      <c r="A45" s="136" t="s">
        <v>468</v>
      </c>
      <c r="B45" s="138" t="s">
        <v>469</v>
      </c>
      <c r="C45" s="100">
        <f t="shared" si="1"/>
        <v>17.21</v>
      </c>
      <c r="D45" s="92"/>
      <c r="E45" s="92">
        <v>17.21</v>
      </c>
      <c r="F45" s="110"/>
      <c r="G45" s="110"/>
    </row>
    <row r="46" spans="1:19" s="32" customFormat="1" ht="20.100000000000001" customHeight="1">
      <c r="A46" s="136" t="s">
        <v>470</v>
      </c>
      <c r="B46" s="138" t="s">
        <v>471</v>
      </c>
      <c r="C46" s="100">
        <f t="shared" si="1"/>
        <v>9</v>
      </c>
      <c r="D46" s="92"/>
      <c r="E46" s="92">
        <v>9</v>
      </c>
      <c r="F46" s="110"/>
      <c r="G46" s="110"/>
      <c r="I46" s="110"/>
      <c r="P46" s="110"/>
    </row>
    <row r="47" spans="1:19" s="32" customFormat="1" ht="20.100000000000001" customHeight="1">
      <c r="A47" s="136" t="s">
        <v>472</v>
      </c>
      <c r="B47" s="138" t="s">
        <v>473</v>
      </c>
      <c r="C47" s="100">
        <f t="shared" si="1"/>
        <v>27.15</v>
      </c>
      <c r="D47" s="92"/>
      <c r="E47" s="92">
        <v>27.15</v>
      </c>
      <c r="F47" s="110"/>
      <c r="G47" s="110"/>
      <c r="H47" s="110"/>
      <c r="P47" s="110"/>
    </row>
    <row r="48" spans="1:19" s="32" customFormat="1" ht="20.100000000000001" customHeight="1">
      <c r="A48" s="136" t="s">
        <v>474</v>
      </c>
      <c r="B48" s="138" t="s">
        <v>475</v>
      </c>
      <c r="C48" s="100">
        <f t="shared" si="1"/>
        <v>0</v>
      </c>
      <c r="D48" s="92"/>
      <c r="E48" s="92"/>
      <c r="F48" s="110"/>
      <c r="G48" s="110"/>
      <c r="H48" s="110"/>
      <c r="J48" s="110"/>
    </row>
    <row r="49" spans="1:14" s="32" customFormat="1" ht="20.100000000000001" customHeight="1">
      <c r="A49" s="136" t="s">
        <v>476</v>
      </c>
      <c r="B49" s="138" t="s">
        <v>477</v>
      </c>
      <c r="C49" s="100">
        <f t="shared" si="1"/>
        <v>27.07</v>
      </c>
      <c r="D49" s="92"/>
      <c r="E49" s="92">
        <v>27.07</v>
      </c>
      <c r="F49" s="110"/>
      <c r="G49" s="110"/>
      <c r="H49" s="110"/>
      <c r="I49" s="110"/>
    </row>
    <row r="50" spans="1:14" s="32" customFormat="1" ht="20.100000000000001" customHeight="1">
      <c r="A50" s="136" t="s">
        <v>478</v>
      </c>
      <c r="B50" s="137" t="s">
        <v>479</v>
      </c>
      <c r="C50" s="100">
        <f t="shared" si="1"/>
        <v>182.85</v>
      </c>
      <c r="D50" s="100">
        <f>SUM(D51:D58)</f>
        <v>182.85</v>
      </c>
      <c r="E50" s="92"/>
      <c r="F50" s="110"/>
      <c r="H50" s="110"/>
    </row>
    <row r="51" spans="1:14" s="32" customFormat="1" ht="20.100000000000001" customHeight="1">
      <c r="A51" s="136" t="s">
        <v>480</v>
      </c>
      <c r="B51" s="137" t="s">
        <v>481</v>
      </c>
      <c r="C51" s="100">
        <f t="shared" ref="C51:C58" si="2">D51+E51</f>
        <v>10.9</v>
      </c>
      <c r="D51" s="100">
        <v>10.9</v>
      </c>
      <c r="E51" s="92"/>
      <c r="F51" s="110"/>
      <c r="H51" s="110"/>
    </row>
    <row r="52" spans="1:14" s="32" customFormat="1" ht="20.100000000000001" customHeight="1">
      <c r="A52" s="136" t="s">
        <v>482</v>
      </c>
      <c r="B52" s="138" t="s">
        <v>483</v>
      </c>
      <c r="C52" s="100">
        <f t="shared" si="2"/>
        <v>39.96</v>
      </c>
      <c r="D52" s="92">
        <v>39.96</v>
      </c>
      <c r="E52" s="92"/>
      <c r="F52" s="110"/>
      <c r="G52" s="110"/>
    </row>
    <row r="53" spans="1:14" s="32" customFormat="1" ht="20.100000000000001" customHeight="1">
      <c r="A53" s="136" t="s">
        <v>484</v>
      </c>
      <c r="B53" s="138" t="s">
        <v>485</v>
      </c>
      <c r="C53" s="100">
        <f t="shared" si="2"/>
        <v>0</v>
      </c>
      <c r="D53" s="92"/>
      <c r="E53" s="92"/>
      <c r="F53" s="110"/>
      <c r="G53" s="110"/>
      <c r="I53" s="110"/>
      <c r="J53" s="110"/>
    </row>
    <row r="54" spans="1:14" s="32" customFormat="1" ht="20.100000000000001" customHeight="1">
      <c r="A54" s="136" t="s">
        <v>486</v>
      </c>
      <c r="B54" s="138" t="s">
        <v>487</v>
      </c>
      <c r="C54" s="100">
        <f t="shared" si="2"/>
        <v>10.8</v>
      </c>
      <c r="D54" s="92">
        <v>10.8</v>
      </c>
      <c r="E54" s="92"/>
      <c r="F54" s="110"/>
      <c r="G54" s="110"/>
      <c r="H54" s="110"/>
    </row>
    <row r="55" spans="1:14" s="32" customFormat="1" ht="20.100000000000001" customHeight="1">
      <c r="A55" s="136" t="s">
        <v>488</v>
      </c>
      <c r="B55" s="138" t="s">
        <v>489</v>
      </c>
      <c r="C55" s="100">
        <f t="shared" si="2"/>
        <v>0</v>
      </c>
      <c r="D55" s="92"/>
      <c r="E55" s="92"/>
      <c r="F55" s="110"/>
      <c r="G55" s="110"/>
    </row>
    <row r="56" spans="1:14" s="32" customFormat="1" ht="20.100000000000001" customHeight="1">
      <c r="A56" s="136" t="s">
        <v>490</v>
      </c>
      <c r="B56" s="138" t="s">
        <v>491</v>
      </c>
      <c r="C56" s="100">
        <f t="shared" si="2"/>
        <v>0</v>
      </c>
      <c r="D56" s="92"/>
      <c r="E56" s="92"/>
      <c r="F56" s="110"/>
      <c r="G56" s="110"/>
    </row>
    <row r="57" spans="1:14" s="32" customFormat="1" ht="20.100000000000001" customHeight="1">
      <c r="A57" s="136" t="s">
        <v>492</v>
      </c>
      <c r="B57" s="138" t="s">
        <v>493</v>
      </c>
      <c r="C57" s="100">
        <f t="shared" si="2"/>
        <v>0</v>
      </c>
      <c r="D57" s="92"/>
      <c r="E57" s="92"/>
      <c r="F57" s="110"/>
      <c r="G57" s="110"/>
    </row>
    <row r="58" spans="1:14" s="32" customFormat="1" ht="20.100000000000001" customHeight="1">
      <c r="A58" s="136" t="s">
        <v>494</v>
      </c>
      <c r="B58" s="138" t="s">
        <v>495</v>
      </c>
      <c r="C58" s="100">
        <f t="shared" si="2"/>
        <v>121.19</v>
      </c>
      <c r="D58" s="92">
        <v>121.19</v>
      </c>
      <c r="E58" s="92"/>
      <c r="F58" s="110"/>
    </row>
    <row r="59" spans="1:14" ht="20.100000000000001" customHeight="1">
      <c r="A59" s="139">
        <v>310</v>
      </c>
      <c r="B59" s="139" t="s">
        <v>496</v>
      </c>
      <c r="C59" s="92">
        <f>C60</f>
        <v>3</v>
      </c>
      <c r="D59" s="92">
        <f>D60</f>
        <v>0</v>
      </c>
      <c r="E59" s="92">
        <f>E60</f>
        <v>3</v>
      </c>
    </row>
    <row r="60" spans="1:14" ht="20.100000000000001" customHeight="1">
      <c r="A60" s="136" t="s">
        <v>497</v>
      </c>
      <c r="B60" s="139" t="s">
        <v>498</v>
      </c>
      <c r="C60" s="92">
        <f>D60+E60</f>
        <v>3</v>
      </c>
      <c r="D60" s="92"/>
      <c r="E60" s="92">
        <v>3</v>
      </c>
      <c r="F60" s="35"/>
      <c r="N60" s="35"/>
    </row>
  </sheetData>
  <mergeCells count="2">
    <mergeCell ref="A5:B5"/>
    <mergeCell ref="C5:E5"/>
  </mergeCells>
  <phoneticPr fontId="27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21" sqref="L21"/>
    </sheetView>
  </sheetViews>
  <sheetFormatPr defaultColWidth="6.875" defaultRowHeight="12.75" customHeight="1"/>
  <cols>
    <col min="1" max="6" width="11.62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spans="1:12" ht="20.100000000000001" customHeight="1">
      <c r="A1" s="34" t="s">
        <v>499</v>
      </c>
      <c r="G1" s="121" t="s">
        <v>499</v>
      </c>
      <c r="L1" s="127"/>
    </row>
    <row r="2" spans="1:12" ht="42" customHeight="1">
      <c r="A2" s="111" t="s">
        <v>500</v>
      </c>
      <c r="B2" s="112"/>
      <c r="C2" s="112"/>
      <c r="D2" s="112"/>
      <c r="E2" s="112"/>
      <c r="F2" s="112"/>
      <c r="G2" s="111" t="s">
        <v>501</v>
      </c>
      <c r="H2" s="112"/>
      <c r="I2" s="112"/>
      <c r="J2" s="112"/>
      <c r="K2" s="112"/>
      <c r="L2" s="112"/>
    </row>
    <row r="3" spans="1:12" ht="20.100000000000001" customHeight="1">
      <c r="A3" s="12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10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2" t="s">
        <v>313</v>
      </c>
    </row>
    <row r="5" spans="1:12" ht="28.5" customHeight="1">
      <c r="A5" s="198" t="s">
        <v>502</v>
      </c>
      <c r="B5" s="198"/>
      <c r="C5" s="198"/>
      <c r="D5" s="198"/>
      <c r="E5" s="198"/>
      <c r="F5" s="199"/>
      <c r="G5" s="198" t="s">
        <v>339</v>
      </c>
      <c r="H5" s="198"/>
      <c r="I5" s="198"/>
      <c r="J5" s="198"/>
      <c r="K5" s="198"/>
      <c r="L5" s="198"/>
    </row>
    <row r="6" spans="1:12" ht="28.5" customHeight="1">
      <c r="A6" s="200" t="s">
        <v>318</v>
      </c>
      <c r="B6" s="202" t="s">
        <v>503</v>
      </c>
      <c r="C6" s="200" t="s">
        <v>504</v>
      </c>
      <c r="D6" s="200"/>
      <c r="E6" s="200"/>
      <c r="F6" s="204" t="s">
        <v>505</v>
      </c>
      <c r="G6" s="198" t="s">
        <v>318</v>
      </c>
      <c r="H6" s="205" t="s">
        <v>503</v>
      </c>
      <c r="I6" s="198" t="s">
        <v>504</v>
      </c>
      <c r="J6" s="198"/>
      <c r="K6" s="198"/>
      <c r="L6" s="198" t="s">
        <v>505</v>
      </c>
    </row>
    <row r="7" spans="1:12" ht="28.5" customHeight="1">
      <c r="A7" s="201"/>
      <c r="B7" s="203"/>
      <c r="C7" s="116" t="s">
        <v>342</v>
      </c>
      <c r="D7" s="123" t="s">
        <v>506</v>
      </c>
      <c r="E7" s="123" t="s">
        <v>507</v>
      </c>
      <c r="F7" s="201"/>
      <c r="G7" s="198"/>
      <c r="H7" s="205"/>
      <c r="I7" s="59" t="s">
        <v>342</v>
      </c>
      <c r="J7" s="28" t="s">
        <v>506</v>
      </c>
      <c r="K7" s="28" t="s">
        <v>507</v>
      </c>
      <c r="L7" s="198"/>
    </row>
    <row r="8" spans="1:12" s="32" customFormat="1" ht="28.5" customHeight="1">
      <c r="A8" s="124"/>
      <c r="B8" s="124"/>
      <c r="C8" s="124"/>
      <c r="D8" s="124"/>
      <c r="E8" s="124"/>
      <c r="F8" s="125"/>
      <c r="G8" s="126">
        <f>H8+I8+L8</f>
        <v>12.16</v>
      </c>
      <c r="H8" s="92">
        <v>0</v>
      </c>
      <c r="I8" s="128">
        <f>SUM(J8:K8)</f>
        <v>9</v>
      </c>
      <c r="J8" s="129"/>
      <c r="K8" s="126">
        <v>9</v>
      </c>
      <c r="L8" s="92">
        <v>3.16</v>
      </c>
    </row>
    <row r="9" spans="1:12" ht="22.5" customHeight="1">
      <c r="B9" s="35"/>
      <c r="G9" s="35"/>
      <c r="H9" s="35"/>
      <c r="I9" s="35"/>
      <c r="J9" s="35"/>
      <c r="K9" s="35"/>
      <c r="L9" s="35"/>
    </row>
    <row r="10" spans="1:12" ht="12.75" customHeight="1">
      <c r="G10" s="35"/>
      <c r="H10" s="35"/>
      <c r="I10" s="35"/>
      <c r="J10" s="35"/>
      <c r="K10" s="35"/>
      <c r="L10" s="35"/>
    </row>
    <row r="11" spans="1:12" ht="12.75" customHeight="1">
      <c r="G11" s="35"/>
      <c r="H11" s="35"/>
      <c r="I11" s="35"/>
      <c r="J11" s="35"/>
      <c r="K11" s="35"/>
      <c r="L11" s="35"/>
    </row>
    <row r="12" spans="1:12" ht="12.75" customHeight="1">
      <c r="G12" s="35"/>
      <c r="H12" s="35"/>
      <c r="I12" s="35"/>
      <c r="L12" s="35"/>
    </row>
    <row r="13" spans="1:12" ht="12.75" customHeight="1">
      <c r="F13" s="35"/>
      <c r="G13" s="35"/>
      <c r="H13" s="35"/>
      <c r="I13" s="35"/>
      <c r="J13" s="35"/>
      <c r="K13" s="35"/>
    </row>
    <row r="14" spans="1:12" ht="12.75" customHeight="1">
      <c r="D14" s="35"/>
      <c r="G14" s="35"/>
      <c r="H14" s="35"/>
      <c r="I14" s="35"/>
    </row>
    <row r="15" spans="1:12" ht="12.75" customHeight="1">
      <c r="J15" s="35"/>
    </row>
    <row r="16" spans="1:12" ht="12.75" customHeight="1">
      <c r="K16" s="35"/>
      <c r="L16" s="35"/>
    </row>
    <row r="20" spans="8:8" ht="12.75" customHeight="1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workbookViewId="0">
      <selection activeCell="C13" sqref="C13:C19"/>
    </sheetView>
  </sheetViews>
  <sheetFormatPr defaultColWidth="6.875" defaultRowHeight="12.75" customHeight="1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spans="1:5" ht="20.100000000000001" customHeight="1">
      <c r="A1" s="34" t="s">
        <v>508</v>
      </c>
      <c r="E1" s="81"/>
    </row>
    <row r="2" spans="1:5" ht="42.75" customHeight="1">
      <c r="A2" s="111" t="s">
        <v>509</v>
      </c>
      <c r="B2" s="112"/>
      <c r="C2" s="112"/>
      <c r="D2" s="112"/>
      <c r="E2" s="112"/>
    </row>
    <row r="3" spans="1:5" ht="20.100000000000001" customHeight="1">
      <c r="A3" s="112"/>
      <c r="B3" s="112"/>
      <c r="C3" s="112"/>
      <c r="D3" s="112"/>
      <c r="E3" s="112"/>
    </row>
    <row r="4" spans="1:5" ht="20.100000000000001" customHeight="1">
      <c r="A4" s="113"/>
      <c r="B4" s="114"/>
      <c r="C4" s="114"/>
      <c r="D4" s="114"/>
      <c r="E4" s="115" t="s">
        <v>313</v>
      </c>
    </row>
    <row r="5" spans="1:5" ht="27.95" customHeight="1">
      <c r="A5" s="198" t="s">
        <v>340</v>
      </c>
      <c r="B5" s="199" t="s">
        <v>341</v>
      </c>
      <c r="C5" s="198" t="s">
        <v>510</v>
      </c>
      <c r="D5" s="198"/>
      <c r="E5" s="198"/>
    </row>
    <row r="6" spans="1:5" ht="20.100000000000001" customHeight="1">
      <c r="A6" s="201"/>
      <c r="B6" s="201"/>
      <c r="C6" s="116" t="s">
        <v>318</v>
      </c>
      <c r="D6" s="116" t="s">
        <v>343</v>
      </c>
      <c r="E6" s="116" t="s">
        <v>344</v>
      </c>
    </row>
    <row r="7" spans="1:5" s="32" customFormat="1" ht="20.100000000000001" customHeight="1">
      <c r="A7" s="117"/>
      <c r="B7" s="118" t="s">
        <v>318</v>
      </c>
      <c r="C7" s="119">
        <f>C8+C11</f>
        <v>2184.7800000000002</v>
      </c>
      <c r="D7" s="119">
        <f>D8+D11</f>
        <v>0</v>
      </c>
      <c r="E7" s="119">
        <f>E8+E11</f>
        <v>2184.7800000000002</v>
      </c>
    </row>
    <row r="8" spans="1:5" s="32" customFormat="1" ht="20.100000000000001" customHeight="1">
      <c r="A8" s="49" t="s">
        <v>511</v>
      </c>
      <c r="B8" s="47" t="s">
        <v>512</v>
      </c>
      <c r="C8" s="52">
        <f t="shared" ref="C8:C14" si="0">D8+E8</f>
        <v>200</v>
      </c>
      <c r="D8" s="52"/>
      <c r="E8" s="52">
        <v>200</v>
      </c>
    </row>
    <row r="9" spans="1:5" s="32" customFormat="1" ht="20.100000000000001" customHeight="1">
      <c r="A9" s="49" t="s">
        <v>513</v>
      </c>
      <c r="B9" s="47" t="s">
        <v>514</v>
      </c>
      <c r="C9" s="52">
        <f t="shared" si="0"/>
        <v>200</v>
      </c>
      <c r="D9" s="52"/>
      <c r="E9" s="52">
        <v>200</v>
      </c>
    </row>
    <row r="10" spans="1:5" s="32" customFormat="1" ht="20.100000000000001" customHeight="1">
      <c r="A10" s="49" t="s">
        <v>515</v>
      </c>
      <c r="B10" s="47" t="s">
        <v>516</v>
      </c>
      <c r="C10" s="52">
        <f t="shared" si="0"/>
        <v>200</v>
      </c>
      <c r="D10" s="52"/>
      <c r="E10" s="52">
        <v>200</v>
      </c>
    </row>
    <row r="11" spans="1:5" s="32" customFormat="1" ht="20.100000000000001" customHeight="1">
      <c r="A11" s="49" t="s">
        <v>365</v>
      </c>
      <c r="B11" s="50" t="s">
        <v>366</v>
      </c>
      <c r="C11" s="52">
        <f>C12+C19</f>
        <v>1984.78</v>
      </c>
      <c r="D11" s="52">
        <f>D12+D19</f>
        <v>0</v>
      </c>
      <c r="E11" s="52">
        <f>E12+E19</f>
        <v>1984.78</v>
      </c>
    </row>
    <row r="12" spans="1:5" s="32" customFormat="1" ht="20.100000000000001" customHeight="1">
      <c r="A12" s="49" t="s">
        <v>367</v>
      </c>
      <c r="B12" s="50" t="s">
        <v>368</v>
      </c>
      <c r="C12" s="52">
        <f>SUM(C13:C18)</f>
        <v>1484.78</v>
      </c>
      <c r="D12" s="52">
        <f>SUM(D13:D18)</f>
        <v>0</v>
      </c>
      <c r="E12" s="52">
        <f>SUM(E13:E18)</f>
        <v>1484.78</v>
      </c>
    </row>
    <row r="13" spans="1:5" s="32" customFormat="1" ht="20.100000000000001" customHeight="1">
      <c r="A13" s="49" t="s">
        <v>517</v>
      </c>
      <c r="B13" s="50" t="s">
        <v>518</v>
      </c>
      <c r="C13" s="52">
        <f t="shared" si="0"/>
        <v>70</v>
      </c>
      <c r="D13" s="52"/>
      <c r="E13" s="52">
        <v>70</v>
      </c>
    </row>
    <row r="14" spans="1:5" s="32" customFormat="1" ht="20.100000000000001" customHeight="1">
      <c r="A14" s="49" t="s">
        <v>519</v>
      </c>
      <c r="B14" s="50" t="s">
        <v>520</v>
      </c>
      <c r="C14" s="52">
        <f t="shared" si="0"/>
        <v>56</v>
      </c>
      <c r="D14" s="52"/>
      <c r="E14" s="52">
        <v>56</v>
      </c>
    </row>
    <row r="15" spans="1:5" s="32" customFormat="1" ht="20.100000000000001" customHeight="1">
      <c r="A15" s="49" t="s">
        <v>521</v>
      </c>
      <c r="B15" s="50" t="s">
        <v>522</v>
      </c>
      <c r="C15" s="52">
        <f t="shared" ref="C15:C20" si="1">D15+E15</f>
        <v>5</v>
      </c>
      <c r="D15" s="52"/>
      <c r="E15" s="52">
        <v>5</v>
      </c>
    </row>
    <row r="16" spans="1:5" s="32" customFormat="1" ht="20.100000000000001" customHeight="1">
      <c r="A16" s="49" t="s">
        <v>373</v>
      </c>
      <c r="B16" s="50" t="s">
        <v>374</v>
      </c>
      <c r="C16" s="52">
        <f t="shared" si="1"/>
        <v>6</v>
      </c>
      <c r="D16" s="52"/>
      <c r="E16" s="52">
        <v>6</v>
      </c>
    </row>
    <row r="17" spans="1:5" s="32" customFormat="1" ht="20.100000000000001" customHeight="1">
      <c r="A17" s="49" t="s">
        <v>523</v>
      </c>
      <c r="B17" s="50" t="s">
        <v>524</v>
      </c>
      <c r="C17" s="52">
        <f t="shared" si="1"/>
        <v>666</v>
      </c>
      <c r="D17" s="52"/>
      <c r="E17" s="52">
        <v>666</v>
      </c>
    </row>
    <row r="18" spans="1:5" s="32" customFormat="1" ht="20.100000000000001" customHeight="1">
      <c r="A18" s="49" t="s">
        <v>525</v>
      </c>
      <c r="B18" s="50" t="s">
        <v>526</v>
      </c>
      <c r="C18" s="52">
        <f t="shared" si="1"/>
        <v>681.78</v>
      </c>
      <c r="D18" s="52"/>
      <c r="E18" s="52">
        <v>681.78</v>
      </c>
    </row>
    <row r="19" spans="1:5" s="32" customFormat="1" ht="20.100000000000001" customHeight="1">
      <c r="A19" s="49" t="s">
        <v>527</v>
      </c>
      <c r="B19" s="50" t="s">
        <v>528</v>
      </c>
      <c r="C19" s="52">
        <f>C20</f>
        <v>500</v>
      </c>
      <c r="D19" s="52">
        <f>D20</f>
        <v>0</v>
      </c>
      <c r="E19" s="52">
        <f>E20</f>
        <v>500</v>
      </c>
    </row>
    <row r="20" spans="1:5" s="32" customFormat="1" ht="20.100000000000001" customHeight="1">
      <c r="A20" s="49" t="s">
        <v>529</v>
      </c>
      <c r="B20" s="50" t="s">
        <v>530</v>
      </c>
      <c r="C20" s="52">
        <f t="shared" si="1"/>
        <v>500</v>
      </c>
      <c r="D20" s="52"/>
      <c r="E20" s="52">
        <v>500</v>
      </c>
    </row>
    <row r="21" spans="1:5" ht="20.25" customHeight="1">
      <c r="A21" s="120"/>
      <c r="B21" s="35"/>
      <c r="C21" s="35"/>
      <c r="D21" s="35"/>
      <c r="E21" s="35"/>
    </row>
    <row r="22" spans="1:5" ht="20.25" customHeight="1">
      <c r="A22" s="35"/>
      <c r="B22" s="35"/>
      <c r="C22" s="35"/>
      <c r="D22" s="35"/>
      <c r="E22" s="35"/>
    </row>
    <row r="23" spans="1:5" ht="12.75" customHeight="1">
      <c r="A23" s="35"/>
      <c r="B23" s="35"/>
      <c r="C23" s="35"/>
      <c r="E23" s="35"/>
    </row>
    <row r="24" spans="1:5" ht="12.75" customHeight="1">
      <c r="A24" s="35"/>
      <c r="B24" s="35"/>
      <c r="C24" s="35"/>
      <c r="D24" s="35"/>
      <c r="E24" s="35"/>
    </row>
    <row r="25" spans="1:5" ht="12.75" customHeight="1">
      <c r="A25" s="35"/>
      <c r="B25" s="35"/>
      <c r="C25" s="35"/>
      <c r="E25" s="35"/>
    </row>
    <row r="26" spans="1:5" ht="12.75" customHeight="1">
      <c r="A26" s="35"/>
      <c r="B26" s="35"/>
      <c r="D26" s="35"/>
      <c r="E26" s="35"/>
    </row>
    <row r="27" spans="1:5" ht="12.75" customHeight="1">
      <c r="A27" s="35"/>
      <c r="E27" s="35"/>
    </row>
    <row r="28" spans="1:5" ht="12.75" customHeight="1">
      <c r="B28" s="35"/>
    </row>
    <row r="29" spans="1:5" ht="12.75" customHeight="1">
      <c r="B29" s="35"/>
    </row>
    <row r="30" spans="1:5" ht="12.75" customHeight="1">
      <c r="B30" s="35"/>
    </row>
    <row r="31" spans="1:5" ht="12.75" customHeight="1">
      <c r="B31" s="35"/>
    </row>
    <row r="32" spans="1:5" ht="12.75" customHeight="1">
      <c r="B32" s="35"/>
    </row>
    <row r="33" spans="2:4" ht="12.75" customHeight="1">
      <c r="B33" s="35"/>
    </row>
    <row r="35" spans="2:4" ht="12.75" customHeight="1">
      <c r="B35" s="35"/>
    </row>
    <row r="36" spans="2:4" ht="12.75" customHeight="1">
      <c r="B36" s="35"/>
    </row>
    <row r="38" spans="2:4" ht="12.75" customHeight="1">
      <c r="B38" s="35"/>
    </row>
    <row r="39" spans="2:4" ht="12.75" customHeight="1">
      <c r="B39" s="35"/>
    </row>
    <row r="40" spans="2:4" ht="12.75" customHeight="1">
      <c r="D40" s="35"/>
    </row>
  </sheetData>
  <mergeCells count="3">
    <mergeCell ref="C5:E5"/>
    <mergeCell ref="A5:A6"/>
    <mergeCell ref="B5:B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0"/>
  <sheetViews>
    <sheetView showGridLines="0" showZeros="0" tabSelected="1" workbookViewId="0">
      <selection activeCell="B14" sqref="B14"/>
    </sheetView>
  </sheetViews>
  <sheetFormatPr defaultColWidth="6.875" defaultRowHeight="20.100000000000001" customHeight="1"/>
  <cols>
    <col min="1" max="1" width="34.5" style="33" customWidth="1"/>
    <col min="2" max="2" width="28.75" style="33" customWidth="1"/>
    <col min="3" max="3" width="34.5" style="33" customWidth="1"/>
    <col min="4" max="4" width="23.62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spans="1:251" ht="20.100000000000001" customHeight="1">
      <c r="A1" s="34" t="s">
        <v>531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spans="1:251" ht="38.25" customHeight="1">
      <c r="A2" s="82" t="s">
        <v>532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spans="1:251" ht="12.75" customHeight="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spans="1:251" ht="20.100000000000001" customHeight="1">
      <c r="A4" s="41"/>
      <c r="B4" s="85"/>
      <c r="C4" s="86"/>
      <c r="D4" s="42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spans="1:251" ht="23.25" customHeight="1">
      <c r="A5" s="198" t="s">
        <v>314</v>
      </c>
      <c r="B5" s="198"/>
      <c r="C5" s="198" t="s">
        <v>315</v>
      </c>
      <c r="D5" s="198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spans="1:251" ht="24" customHeight="1">
      <c r="A6" s="87" t="s">
        <v>316</v>
      </c>
      <c r="B6" s="88" t="s">
        <v>317</v>
      </c>
      <c r="C6" s="87" t="s">
        <v>316</v>
      </c>
      <c r="D6" s="87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spans="1:251" ht="20.100000000000001" customHeight="1">
      <c r="A7" s="223" t="s">
        <v>642</v>
      </c>
      <c r="B7" s="89">
        <v>22766.35</v>
      </c>
      <c r="C7" s="90" t="s">
        <v>325</v>
      </c>
      <c r="D7" s="91">
        <v>219.79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spans="1:251" ht="20.100000000000001" customHeight="1">
      <c r="A8" s="222" t="s">
        <v>641</v>
      </c>
      <c r="B8" s="92">
        <v>2184.7800000000002</v>
      </c>
      <c r="C8" s="93" t="s">
        <v>327</v>
      </c>
      <c r="D8" s="94">
        <v>37.06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spans="1:251" ht="20.100000000000001" customHeight="1">
      <c r="A9" s="95" t="s">
        <v>534</v>
      </c>
      <c r="B9" s="89"/>
      <c r="C9" s="96" t="s">
        <v>329</v>
      </c>
      <c r="D9" s="94">
        <v>200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spans="1:251" ht="20.100000000000001" customHeight="1">
      <c r="A10" s="97" t="s">
        <v>535</v>
      </c>
      <c r="B10" s="98"/>
      <c r="C10" s="96" t="s">
        <v>331</v>
      </c>
      <c r="D10" s="94">
        <v>24466.37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spans="1:251" ht="20.100000000000001" customHeight="1">
      <c r="A11" s="97" t="s">
        <v>536</v>
      </c>
      <c r="B11" s="98"/>
      <c r="C11" s="96" t="s">
        <v>332</v>
      </c>
      <c r="D11" s="94">
        <v>27.91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spans="1:251" ht="20.100000000000001" customHeight="1">
      <c r="A12" s="97" t="s">
        <v>537</v>
      </c>
      <c r="B12" s="92"/>
      <c r="C12" s="96"/>
      <c r="D12" s="94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spans="1:251" ht="20.100000000000001" customHeight="1">
      <c r="A13" s="97"/>
      <c r="B13" s="99"/>
      <c r="C13" s="96"/>
      <c r="D13" s="94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spans="1:251" ht="20.100000000000001" customHeight="1">
      <c r="A14" s="97"/>
      <c r="B14" s="100"/>
      <c r="C14" s="101"/>
      <c r="D14" s="94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spans="1:251" ht="20.100000000000001" customHeight="1">
      <c r="A15" s="97"/>
      <c r="B15" s="100"/>
      <c r="C15" s="101"/>
      <c r="D15" s="94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spans="1:251" ht="20.100000000000001" customHeight="1">
      <c r="A16" s="102"/>
      <c r="B16" s="100"/>
      <c r="C16" s="101"/>
      <c r="D16" s="94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spans="1:251" ht="20.100000000000001" customHeight="1">
      <c r="A17" s="103"/>
      <c r="B17" s="100"/>
      <c r="C17" s="101"/>
      <c r="D17" s="94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spans="1:251" ht="20.100000000000001" customHeight="1">
      <c r="A18" s="103"/>
      <c r="B18" s="100"/>
      <c r="C18" s="101"/>
      <c r="D18" s="94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spans="1:251" ht="20.100000000000001" customHeight="1">
      <c r="A19" s="103"/>
      <c r="B19" s="100"/>
      <c r="C19" s="104"/>
      <c r="D19" s="105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</row>
    <row r="20" spans="1:251" ht="20.100000000000001" customHeight="1">
      <c r="A20" s="106" t="s">
        <v>538</v>
      </c>
      <c r="B20" s="107">
        <f>SUM(B7:B15)</f>
        <v>24951.13</v>
      </c>
      <c r="C20" s="74" t="s">
        <v>539</v>
      </c>
      <c r="D20" s="105">
        <f>SUM(D7:D11)</f>
        <v>24951.13</v>
      </c>
      <c r="F20" s="35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</row>
    <row r="21" spans="1:251" ht="20.100000000000001" customHeight="1">
      <c r="A21" s="97" t="s">
        <v>540</v>
      </c>
      <c r="B21" s="107"/>
      <c r="C21" s="101" t="s">
        <v>541</v>
      </c>
      <c r="D21" s="105"/>
      <c r="E21" s="35"/>
      <c r="F21" s="35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</row>
    <row r="22" spans="1:251" ht="20.100000000000001" customHeight="1">
      <c r="A22" s="97" t="s">
        <v>542</v>
      </c>
      <c r="B22" s="92"/>
      <c r="C22" s="96"/>
      <c r="D22" s="10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</row>
    <row r="23" spans="1:251" ht="20.100000000000001" customHeight="1">
      <c r="A23" s="108" t="s">
        <v>543</v>
      </c>
      <c r="B23" s="109">
        <f>B20+B22</f>
        <v>24951.13</v>
      </c>
      <c r="C23" s="104" t="s">
        <v>544</v>
      </c>
      <c r="D23" s="105">
        <f>D20+D21</f>
        <v>24951.13</v>
      </c>
      <c r="E23" s="35"/>
    </row>
    <row r="30" spans="1:251" ht="20.100000000000001" customHeight="1">
      <c r="C30" s="35"/>
    </row>
  </sheetData>
  <mergeCells count="2">
    <mergeCell ref="A5:B5"/>
    <mergeCell ref="C5:D5"/>
  </mergeCells>
  <phoneticPr fontId="27" type="noConversion"/>
  <printOptions horizontalCentered="1"/>
  <pageMargins left="0.74791666666666701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showZeros="0" topLeftCell="A16" workbookViewId="0">
      <selection activeCell="F25" sqref="F25:F32"/>
    </sheetView>
  </sheetViews>
  <sheetFormatPr defaultColWidth="6.875" defaultRowHeight="12.75" customHeight="1"/>
  <cols>
    <col min="1" max="1" width="15.125" style="33" customWidth="1"/>
    <col min="2" max="2" width="38.25" style="33" customWidth="1"/>
    <col min="3" max="3" width="12.625" style="33" customWidth="1"/>
    <col min="4" max="4" width="12.625" style="35" customWidth="1"/>
    <col min="5" max="12" width="12.625" style="33" customWidth="1"/>
    <col min="13" max="15" width="6.875" style="33"/>
    <col min="16" max="16" width="8.375" style="33"/>
    <col min="17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spans="1:12" ht="20.100000000000001" customHeight="1">
      <c r="A1" s="34" t="s">
        <v>545</v>
      </c>
      <c r="L1" s="75"/>
    </row>
    <row r="2" spans="1:12" ht="43.5" customHeight="1">
      <c r="A2" s="56" t="s">
        <v>546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0.100000000000001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76" t="s">
        <v>313</v>
      </c>
    </row>
    <row r="5" spans="1:12" ht="24" customHeight="1">
      <c r="A5" s="198" t="s">
        <v>547</v>
      </c>
      <c r="B5" s="198"/>
      <c r="C5" s="207" t="s">
        <v>318</v>
      </c>
      <c r="D5" s="205" t="s">
        <v>542</v>
      </c>
      <c r="E5" s="205" t="s">
        <v>548</v>
      </c>
      <c r="F5" s="205" t="s">
        <v>533</v>
      </c>
      <c r="G5" s="205" t="s">
        <v>534</v>
      </c>
      <c r="H5" s="206" t="s">
        <v>535</v>
      </c>
      <c r="I5" s="207"/>
      <c r="J5" s="205" t="s">
        <v>536</v>
      </c>
      <c r="K5" s="205" t="s">
        <v>537</v>
      </c>
      <c r="L5" s="208" t="s">
        <v>540</v>
      </c>
    </row>
    <row r="6" spans="1:12" ht="42" customHeight="1">
      <c r="A6" s="60" t="s">
        <v>340</v>
      </c>
      <c r="B6" s="61" t="s">
        <v>341</v>
      </c>
      <c r="C6" s="203"/>
      <c r="D6" s="203"/>
      <c r="E6" s="203"/>
      <c r="F6" s="203"/>
      <c r="G6" s="203"/>
      <c r="H6" s="28" t="s">
        <v>549</v>
      </c>
      <c r="I6" s="28" t="s">
        <v>550</v>
      </c>
      <c r="J6" s="203"/>
      <c r="K6" s="203"/>
      <c r="L6" s="203"/>
    </row>
    <row r="7" spans="1:12" s="32" customFormat="1" ht="18" customHeight="1">
      <c r="A7" s="62"/>
      <c r="B7" s="63" t="s">
        <v>318</v>
      </c>
      <c r="C7" s="64">
        <f>E7+F7</f>
        <v>24951.13</v>
      </c>
      <c r="D7" s="64">
        <f>SUM(D8,D14,D21,D35)</f>
        <v>0</v>
      </c>
      <c r="E7" s="64">
        <f>SUM(E8,E14,E21,E35,E18)</f>
        <v>22766.35</v>
      </c>
      <c r="F7" s="64">
        <f>SUM(F8,F14,F21,F35,F18)</f>
        <v>2184.7800000000002</v>
      </c>
      <c r="G7" s="65"/>
      <c r="H7" s="66"/>
      <c r="I7" s="66"/>
      <c r="J7" s="77"/>
      <c r="K7" s="65"/>
      <c r="L7" s="77"/>
    </row>
    <row r="8" spans="1:12" s="32" customFormat="1" ht="23.1" customHeight="1">
      <c r="A8" s="46" t="s">
        <v>345</v>
      </c>
      <c r="B8" s="47" t="s">
        <v>346</v>
      </c>
      <c r="C8" s="67">
        <f t="shared" ref="C8:C17" si="0">SUM(D8:L8)</f>
        <v>219.79</v>
      </c>
      <c r="D8" s="67"/>
      <c r="E8" s="67">
        <f>E9</f>
        <v>219.79</v>
      </c>
      <c r="F8" s="68"/>
      <c r="G8" s="69"/>
      <c r="H8" s="70"/>
      <c r="I8" s="70"/>
      <c r="J8" s="78"/>
      <c r="K8" s="69"/>
      <c r="L8" s="78"/>
    </row>
    <row r="9" spans="1:12" s="32" customFormat="1" ht="23.1" customHeight="1">
      <c r="A9" s="46" t="s">
        <v>347</v>
      </c>
      <c r="B9" s="47" t="s">
        <v>348</v>
      </c>
      <c r="C9" s="67">
        <f t="shared" si="0"/>
        <v>219.79</v>
      </c>
      <c r="D9" s="67"/>
      <c r="E9" s="67">
        <f>SUM(E10:E13)</f>
        <v>219.79</v>
      </c>
      <c r="F9" s="68"/>
      <c r="G9" s="69"/>
      <c r="H9" s="70"/>
      <c r="I9" s="70"/>
      <c r="J9" s="78"/>
      <c r="K9" s="69"/>
      <c r="L9" s="78"/>
    </row>
    <row r="10" spans="1:12" s="32" customFormat="1" ht="23.1" customHeight="1">
      <c r="A10" s="46" t="s">
        <v>349</v>
      </c>
      <c r="B10" s="47" t="s">
        <v>350</v>
      </c>
      <c r="C10" s="67">
        <f t="shared" si="0"/>
        <v>15.74</v>
      </c>
      <c r="D10" s="67"/>
      <c r="E10" s="67">
        <v>15.74</v>
      </c>
      <c r="F10" s="68"/>
      <c r="G10" s="69"/>
      <c r="H10" s="70"/>
      <c r="I10" s="70"/>
      <c r="J10" s="78"/>
      <c r="K10" s="69"/>
      <c r="L10" s="78"/>
    </row>
    <row r="11" spans="1:12" s="32" customFormat="1" ht="23.1" customHeight="1">
      <c r="A11" s="46" t="s">
        <v>351</v>
      </c>
      <c r="B11" s="47" t="s">
        <v>352</v>
      </c>
      <c r="C11" s="67">
        <f t="shared" si="0"/>
        <v>37.22</v>
      </c>
      <c r="D11" s="67"/>
      <c r="E11" s="67">
        <v>37.22</v>
      </c>
      <c r="F11" s="68"/>
      <c r="G11" s="69"/>
      <c r="H11" s="70"/>
      <c r="I11" s="70"/>
      <c r="J11" s="78"/>
      <c r="K11" s="69"/>
      <c r="L11" s="78"/>
    </row>
    <row r="12" spans="1:12" s="32" customFormat="1" ht="23.1" customHeight="1">
      <c r="A12" s="46" t="s">
        <v>353</v>
      </c>
      <c r="B12" s="47" t="s">
        <v>354</v>
      </c>
      <c r="C12" s="67">
        <f t="shared" si="0"/>
        <v>50.82</v>
      </c>
      <c r="D12" s="67"/>
      <c r="E12" s="67">
        <v>50.82</v>
      </c>
      <c r="F12" s="68"/>
      <c r="G12" s="69"/>
      <c r="H12" s="70"/>
      <c r="I12" s="70"/>
      <c r="J12" s="78"/>
      <c r="K12" s="69"/>
      <c r="L12" s="78"/>
    </row>
    <row r="13" spans="1:12" s="32" customFormat="1" ht="23.1" customHeight="1">
      <c r="A13" s="46" t="s">
        <v>355</v>
      </c>
      <c r="B13" s="47" t="s">
        <v>356</v>
      </c>
      <c r="C13" s="67">
        <f t="shared" si="0"/>
        <v>116.01</v>
      </c>
      <c r="D13" s="67"/>
      <c r="E13" s="67">
        <v>116.01</v>
      </c>
      <c r="F13" s="68"/>
      <c r="G13" s="69"/>
      <c r="H13" s="70"/>
      <c r="I13" s="70"/>
      <c r="J13" s="78"/>
      <c r="K13" s="69"/>
      <c r="L13" s="78"/>
    </row>
    <row r="14" spans="1:12" s="32" customFormat="1" ht="23.1" customHeight="1">
      <c r="A14" s="46" t="s">
        <v>357</v>
      </c>
      <c r="B14" s="47" t="s">
        <v>358</v>
      </c>
      <c r="C14" s="67">
        <f t="shared" si="0"/>
        <v>37.06</v>
      </c>
      <c r="D14" s="67"/>
      <c r="E14" s="67">
        <f>E15</f>
        <v>37.06</v>
      </c>
      <c r="F14" s="68"/>
      <c r="G14" s="69"/>
      <c r="H14" s="70"/>
      <c r="I14" s="70"/>
      <c r="J14" s="78"/>
      <c r="K14" s="69"/>
      <c r="L14" s="78"/>
    </row>
    <row r="15" spans="1:12" s="32" customFormat="1" ht="23.1" customHeight="1">
      <c r="A15" s="46" t="s">
        <v>359</v>
      </c>
      <c r="B15" s="47" t="s">
        <v>360</v>
      </c>
      <c r="C15" s="67">
        <f t="shared" si="0"/>
        <v>37.06</v>
      </c>
      <c r="D15" s="67"/>
      <c r="E15" s="67">
        <f>SUM(E16:E17)</f>
        <v>37.06</v>
      </c>
      <c r="F15" s="68"/>
      <c r="G15" s="69"/>
      <c r="H15" s="70"/>
      <c r="I15" s="70"/>
      <c r="J15" s="78"/>
      <c r="K15" s="69"/>
      <c r="L15" s="78"/>
    </row>
    <row r="16" spans="1:12" s="32" customFormat="1" ht="23.1" customHeight="1">
      <c r="A16" s="46" t="s">
        <v>361</v>
      </c>
      <c r="B16" s="47" t="s">
        <v>362</v>
      </c>
      <c r="C16" s="67">
        <f t="shared" si="0"/>
        <v>22.1</v>
      </c>
      <c r="D16" s="67"/>
      <c r="E16" s="67">
        <v>22.1</v>
      </c>
      <c r="F16" s="68"/>
      <c r="G16" s="69"/>
      <c r="H16" s="70"/>
      <c r="I16" s="70"/>
      <c r="J16" s="78"/>
      <c r="K16" s="69"/>
      <c r="L16" s="78"/>
    </row>
    <row r="17" spans="1:12" s="32" customFormat="1" ht="23.1" customHeight="1">
      <c r="A17" s="46" t="s">
        <v>363</v>
      </c>
      <c r="B17" s="47" t="s">
        <v>364</v>
      </c>
      <c r="C17" s="67">
        <f t="shared" si="0"/>
        <v>14.96</v>
      </c>
      <c r="D17" s="67"/>
      <c r="E17" s="67">
        <v>14.96</v>
      </c>
      <c r="F17" s="68"/>
      <c r="G17" s="69"/>
      <c r="H17" s="70"/>
      <c r="I17" s="70"/>
      <c r="J17" s="78"/>
      <c r="K17" s="69"/>
      <c r="L17" s="78"/>
    </row>
    <row r="18" spans="1:12" s="32" customFormat="1" ht="23.1" customHeight="1">
      <c r="A18" s="49" t="s">
        <v>511</v>
      </c>
      <c r="B18" s="47" t="s">
        <v>512</v>
      </c>
      <c r="C18" s="67">
        <f t="shared" ref="C18:F19" si="1">C19</f>
        <v>200</v>
      </c>
      <c r="D18" s="67">
        <f t="shared" si="1"/>
        <v>0</v>
      </c>
      <c r="E18" s="67">
        <f t="shared" si="1"/>
        <v>0</v>
      </c>
      <c r="F18" s="71">
        <f t="shared" si="1"/>
        <v>200</v>
      </c>
      <c r="G18" s="69"/>
      <c r="H18" s="70"/>
      <c r="I18" s="70"/>
      <c r="J18" s="78"/>
      <c r="K18" s="69"/>
      <c r="L18" s="78"/>
    </row>
    <row r="19" spans="1:12" s="32" customFormat="1" ht="23.1" customHeight="1">
      <c r="A19" s="49" t="s">
        <v>513</v>
      </c>
      <c r="B19" s="47" t="s">
        <v>514</v>
      </c>
      <c r="C19" s="67">
        <f t="shared" si="1"/>
        <v>200</v>
      </c>
      <c r="D19" s="67">
        <f t="shared" si="1"/>
        <v>0</v>
      </c>
      <c r="E19" s="67">
        <f t="shared" si="1"/>
        <v>0</v>
      </c>
      <c r="F19" s="71">
        <f t="shared" si="1"/>
        <v>200</v>
      </c>
      <c r="G19" s="69"/>
      <c r="H19" s="70"/>
      <c r="I19" s="70"/>
      <c r="J19" s="78"/>
      <c r="K19" s="69"/>
      <c r="L19" s="78"/>
    </row>
    <row r="20" spans="1:12" s="32" customFormat="1" ht="23.1" customHeight="1">
      <c r="A20" s="49" t="s">
        <v>515</v>
      </c>
      <c r="B20" s="47" t="s">
        <v>516</v>
      </c>
      <c r="C20" s="67">
        <f>SUM(D20:L20)</f>
        <v>200</v>
      </c>
      <c r="D20" s="67"/>
      <c r="E20" s="67"/>
      <c r="F20" s="71">
        <v>200</v>
      </c>
      <c r="G20" s="69"/>
      <c r="H20" s="70"/>
      <c r="I20" s="70"/>
      <c r="J20" s="78"/>
      <c r="K20" s="69"/>
      <c r="L20" s="78"/>
    </row>
    <row r="21" spans="1:12" s="32" customFormat="1" ht="23.1" customHeight="1">
      <c r="A21" s="49" t="s">
        <v>365</v>
      </c>
      <c r="B21" s="50" t="s">
        <v>366</v>
      </c>
      <c r="C21" s="67">
        <f>C22+C33</f>
        <v>24466.37</v>
      </c>
      <c r="D21" s="67">
        <f>D22+D33</f>
        <v>0</v>
      </c>
      <c r="E21" s="67">
        <f>E22+E33</f>
        <v>22481.59</v>
      </c>
      <c r="F21" s="67">
        <f>F22+F33</f>
        <v>1984.78</v>
      </c>
      <c r="G21" s="69"/>
      <c r="H21" s="70"/>
      <c r="I21" s="70"/>
      <c r="J21" s="78"/>
      <c r="K21" s="69"/>
      <c r="L21" s="78"/>
    </row>
    <row r="22" spans="1:12" s="32" customFormat="1" ht="23.1" customHeight="1">
      <c r="A22" s="49" t="s">
        <v>367</v>
      </c>
      <c r="B22" s="50" t="s">
        <v>368</v>
      </c>
      <c r="C22" s="67">
        <f>SUM(C23:C32)</f>
        <v>23966.37</v>
      </c>
      <c r="D22" s="67">
        <f>SUM(D23:D32)</f>
        <v>0</v>
      </c>
      <c r="E22" s="67">
        <f>SUM(E23:E32)</f>
        <v>22481.59</v>
      </c>
      <c r="F22" s="67">
        <f>SUM(F23:F32)</f>
        <v>1484.78</v>
      </c>
      <c r="G22" s="69"/>
      <c r="H22" s="70"/>
      <c r="I22" s="70"/>
      <c r="J22" s="78"/>
      <c r="K22" s="69"/>
      <c r="L22" s="78"/>
    </row>
    <row r="23" spans="1:12" s="32" customFormat="1" ht="23.1" customHeight="1">
      <c r="A23" s="49" t="s">
        <v>369</v>
      </c>
      <c r="B23" s="50" t="s">
        <v>370</v>
      </c>
      <c r="C23" s="67">
        <f>SUM(D23:L23)</f>
        <v>870.41</v>
      </c>
      <c r="D23" s="67"/>
      <c r="E23" s="67">
        <v>870.41</v>
      </c>
      <c r="F23" s="68"/>
      <c r="G23" s="69"/>
      <c r="H23" s="70"/>
      <c r="I23" s="70"/>
      <c r="J23" s="78"/>
      <c r="K23" s="69"/>
      <c r="L23" s="78"/>
    </row>
    <row r="24" spans="1:12" s="32" customFormat="1" ht="23.1" customHeight="1">
      <c r="A24" s="49" t="s">
        <v>371</v>
      </c>
      <c r="B24" s="50" t="s">
        <v>372</v>
      </c>
      <c r="C24" s="67">
        <f>SUM(D24:L24)</f>
        <v>181</v>
      </c>
      <c r="D24" s="67"/>
      <c r="E24" s="67">
        <v>181</v>
      </c>
      <c r="F24" s="68"/>
      <c r="G24" s="69"/>
      <c r="H24" s="70"/>
      <c r="I24" s="70"/>
      <c r="J24" s="78"/>
      <c r="K24" s="69"/>
      <c r="L24" s="78"/>
    </row>
    <row r="25" spans="1:12" s="32" customFormat="1" ht="23.1" customHeight="1">
      <c r="A25" s="49" t="s">
        <v>517</v>
      </c>
      <c r="B25" s="50" t="s">
        <v>518</v>
      </c>
      <c r="C25" s="67">
        <f t="shared" ref="C25:C37" si="2">SUM(D25:L25)</f>
        <v>70</v>
      </c>
      <c r="D25" s="67"/>
      <c r="E25" s="67"/>
      <c r="F25" s="71">
        <v>70</v>
      </c>
      <c r="G25" s="69"/>
      <c r="H25" s="70"/>
      <c r="I25" s="70"/>
      <c r="J25" s="78"/>
      <c r="K25" s="69"/>
      <c r="L25" s="78"/>
    </row>
    <row r="26" spans="1:12" s="32" customFormat="1" ht="23.1" customHeight="1">
      <c r="A26" s="49" t="s">
        <v>519</v>
      </c>
      <c r="B26" s="50" t="s">
        <v>520</v>
      </c>
      <c r="C26" s="67">
        <f t="shared" si="2"/>
        <v>56</v>
      </c>
      <c r="D26" s="67"/>
      <c r="E26" s="67"/>
      <c r="F26" s="71">
        <v>56</v>
      </c>
      <c r="G26" s="69"/>
      <c r="H26" s="70"/>
      <c r="I26" s="70"/>
      <c r="J26" s="78"/>
      <c r="K26" s="69"/>
      <c r="L26" s="78"/>
    </row>
    <row r="27" spans="1:12" s="32" customFormat="1" ht="23.1" customHeight="1">
      <c r="A27" s="49" t="s">
        <v>521</v>
      </c>
      <c r="B27" s="50" t="s">
        <v>522</v>
      </c>
      <c r="C27" s="67">
        <f t="shared" si="2"/>
        <v>5</v>
      </c>
      <c r="D27" s="67"/>
      <c r="E27" s="67"/>
      <c r="F27" s="71">
        <v>5</v>
      </c>
      <c r="G27" s="69"/>
      <c r="H27" s="70"/>
      <c r="I27" s="70"/>
      <c r="J27" s="78"/>
      <c r="K27" s="69"/>
      <c r="L27" s="78"/>
    </row>
    <row r="28" spans="1:12" s="32" customFormat="1" ht="23.1" customHeight="1">
      <c r="A28" s="49" t="s">
        <v>373</v>
      </c>
      <c r="B28" s="50" t="s">
        <v>374</v>
      </c>
      <c r="C28" s="67">
        <f t="shared" si="2"/>
        <v>86</v>
      </c>
      <c r="D28" s="67"/>
      <c r="E28" s="67">
        <v>80</v>
      </c>
      <c r="F28" s="71">
        <v>6</v>
      </c>
      <c r="G28" s="69"/>
      <c r="H28" s="70"/>
      <c r="I28" s="70"/>
      <c r="J28" s="78"/>
      <c r="K28" s="69"/>
      <c r="L28" s="78"/>
    </row>
    <row r="29" spans="1:12" s="32" customFormat="1" ht="23.1" customHeight="1">
      <c r="A29" s="49" t="s">
        <v>375</v>
      </c>
      <c r="B29" s="50" t="s">
        <v>376</v>
      </c>
      <c r="C29" s="67">
        <f t="shared" si="2"/>
        <v>17000</v>
      </c>
      <c r="D29" s="67"/>
      <c r="E29" s="67">
        <v>17000</v>
      </c>
      <c r="F29" s="68"/>
      <c r="G29" s="69"/>
      <c r="H29" s="70"/>
      <c r="I29" s="70"/>
      <c r="J29" s="78"/>
      <c r="K29" s="69"/>
      <c r="L29" s="78"/>
    </row>
    <row r="30" spans="1:12" s="32" customFormat="1" ht="23.1" customHeight="1">
      <c r="A30" s="49" t="s">
        <v>523</v>
      </c>
      <c r="B30" s="50" t="s">
        <v>524</v>
      </c>
      <c r="C30" s="67">
        <f t="shared" si="2"/>
        <v>666</v>
      </c>
      <c r="D30" s="67"/>
      <c r="E30" s="67"/>
      <c r="F30" s="72">
        <v>666</v>
      </c>
      <c r="G30" s="69"/>
      <c r="H30" s="70"/>
      <c r="I30" s="70"/>
      <c r="J30" s="78"/>
      <c r="K30" s="69"/>
      <c r="L30" s="78"/>
    </row>
    <row r="31" spans="1:12" s="32" customFormat="1" ht="23.1" customHeight="1">
      <c r="A31" s="49" t="s">
        <v>377</v>
      </c>
      <c r="B31" s="50" t="s">
        <v>378</v>
      </c>
      <c r="C31" s="67">
        <f t="shared" si="2"/>
        <v>4350.18</v>
      </c>
      <c r="D31" s="67"/>
      <c r="E31" s="67">
        <v>4350.18</v>
      </c>
      <c r="F31" s="72"/>
      <c r="G31" s="69"/>
      <c r="H31" s="70"/>
      <c r="I31" s="70"/>
      <c r="J31" s="78"/>
      <c r="K31" s="69"/>
      <c r="L31" s="78"/>
    </row>
    <row r="32" spans="1:12" s="32" customFormat="1" ht="23.1" customHeight="1">
      <c r="A32" s="49" t="s">
        <v>525</v>
      </c>
      <c r="B32" s="50" t="s">
        <v>526</v>
      </c>
      <c r="C32" s="67">
        <f t="shared" si="2"/>
        <v>681.78</v>
      </c>
      <c r="D32" s="67"/>
      <c r="E32" s="67"/>
      <c r="F32" s="72">
        <v>681.78</v>
      </c>
      <c r="G32" s="69"/>
      <c r="H32" s="70"/>
      <c r="I32" s="70"/>
      <c r="J32" s="78"/>
      <c r="K32" s="69"/>
      <c r="L32" s="78"/>
    </row>
    <row r="33" spans="1:12" s="32" customFormat="1" ht="23.1" customHeight="1">
      <c r="A33" s="49" t="s">
        <v>527</v>
      </c>
      <c r="B33" s="50" t="s">
        <v>528</v>
      </c>
      <c r="C33" s="67">
        <f>C34</f>
        <v>500</v>
      </c>
      <c r="D33" s="67">
        <f>D34</f>
        <v>0</v>
      </c>
      <c r="E33" s="67">
        <f>E34</f>
        <v>0</v>
      </c>
      <c r="F33" s="72">
        <f>F34</f>
        <v>500</v>
      </c>
      <c r="G33" s="69"/>
      <c r="H33" s="70"/>
      <c r="I33" s="70"/>
      <c r="J33" s="78"/>
      <c r="K33" s="69"/>
      <c r="L33" s="78"/>
    </row>
    <row r="34" spans="1:12" s="32" customFormat="1" ht="23.1" customHeight="1">
      <c r="A34" s="49" t="s">
        <v>529</v>
      </c>
      <c r="B34" s="50" t="s">
        <v>530</v>
      </c>
      <c r="C34" s="67">
        <f t="shared" si="2"/>
        <v>500</v>
      </c>
      <c r="D34" s="67"/>
      <c r="E34" s="67"/>
      <c r="F34" s="72">
        <v>500</v>
      </c>
      <c r="G34" s="69"/>
      <c r="H34" s="70"/>
      <c r="I34" s="70"/>
      <c r="J34" s="78"/>
      <c r="K34" s="69"/>
      <c r="L34" s="78"/>
    </row>
    <row r="35" spans="1:12" s="32" customFormat="1" ht="23.1" customHeight="1">
      <c r="A35" s="49" t="s">
        <v>379</v>
      </c>
      <c r="B35" s="50" t="s">
        <v>380</v>
      </c>
      <c r="C35" s="67">
        <f t="shared" si="2"/>
        <v>27.91</v>
      </c>
      <c r="D35" s="67"/>
      <c r="E35" s="67">
        <f>E36</f>
        <v>27.91</v>
      </c>
      <c r="F35" s="68"/>
      <c r="G35" s="69"/>
      <c r="H35" s="70"/>
      <c r="I35" s="70"/>
      <c r="J35" s="78"/>
      <c r="K35" s="69"/>
      <c r="L35" s="78"/>
    </row>
    <row r="36" spans="1:12" s="32" customFormat="1" ht="23.1" customHeight="1">
      <c r="A36" s="49" t="s">
        <v>381</v>
      </c>
      <c r="B36" s="50" t="s">
        <v>382</v>
      </c>
      <c r="C36" s="67">
        <f t="shared" si="2"/>
        <v>27.91</v>
      </c>
      <c r="D36" s="67"/>
      <c r="E36" s="67">
        <f>SUM(E37)</f>
        <v>27.91</v>
      </c>
      <c r="F36" s="68"/>
      <c r="G36" s="69"/>
      <c r="H36" s="70"/>
      <c r="I36" s="70"/>
      <c r="J36" s="78"/>
      <c r="K36" s="69"/>
      <c r="L36" s="78"/>
    </row>
    <row r="37" spans="1:12" s="32" customFormat="1" ht="23.1" customHeight="1">
      <c r="A37" s="49" t="s">
        <v>383</v>
      </c>
      <c r="B37" s="50" t="s">
        <v>384</v>
      </c>
      <c r="C37" s="67">
        <f t="shared" si="2"/>
        <v>27.91</v>
      </c>
      <c r="D37" s="67"/>
      <c r="E37" s="67">
        <v>27.91</v>
      </c>
      <c r="F37" s="68"/>
      <c r="G37" s="69"/>
      <c r="H37" s="70"/>
      <c r="I37" s="70"/>
      <c r="J37" s="78"/>
      <c r="K37" s="69"/>
      <c r="L37" s="78"/>
    </row>
    <row r="38" spans="1:12" s="32" customFormat="1" ht="23.1" customHeight="1">
      <c r="A38" s="62"/>
      <c r="B38" s="63"/>
      <c r="C38" s="73"/>
      <c r="D38" s="73"/>
      <c r="E38" s="73"/>
      <c r="F38" s="73"/>
      <c r="G38" s="74"/>
      <c r="H38" s="74"/>
      <c r="I38" s="74"/>
      <c r="J38" s="74"/>
      <c r="K38" s="74"/>
      <c r="L38" s="74"/>
    </row>
    <row r="39" spans="1:12" ht="21" customHeight="1">
      <c r="A39" s="35"/>
      <c r="B39" s="35"/>
      <c r="C39" s="35"/>
      <c r="E39" s="35"/>
      <c r="F39" s="35"/>
      <c r="G39" s="35"/>
      <c r="H39" s="35"/>
      <c r="I39" s="35"/>
      <c r="J39" s="35"/>
      <c r="K39" s="35"/>
      <c r="L39" s="35"/>
    </row>
    <row r="40" spans="1:12" ht="21" customHeight="1">
      <c r="B40" s="35"/>
      <c r="C40" s="35"/>
      <c r="E40" s="35"/>
      <c r="F40" s="35"/>
      <c r="G40" s="35"/>
      <c r="H40" s="35"/>
      <c r="I40" s="35"/>
      <c r="J40" s="35"/>
      <c r="K40" s="35"/>
      <c r="L40" s="35"/>
    </row>
    <row r="41" spans="1:12" ht="12.75" customHeight="1">
      <c r="B41" s="35"/>
      <c r="C41" s="35"/>
      <c r="E41" s="35"/>
      <c r="F41" s="35"/>
      <c r="G41" s="35"/>
      <c r="H41" s="35"/>
      <c r="I41" s="35"/>
      <c r="J41" s="35"/>
      <c r="K41" s="35"/>
      <c r="L41" s="35"/>
    </row>
    <row r="42" spans="1:12" ht="12.75" customHeight="1">
      <c r="A42" s="35"/>
      <c r="B42" s="35"/>
      <c r="C42" s="35"/>
      <c r="E42" s="35"/>
      <c r="F42" s="35"/>
      <c r="G42" s="35"/>
      <c r="H42" s="35"/>
      <c r="I42" s="35"/>
      <c r="J42" s="35"/>
      <c r="K42" s="35"/>
      <c r="L42" s="35"/>
    </row>
    <row r="43" spans="1:12" ht="12.75" customHeight="1">
      <c r="B43" s="35"/>
      <c r="C43" s="35"/>
      <c r="F43" s="35"/>
      <c r="G43" s="35"/>
      <c r="H43" s="35"/>
      <c r="I43" s="35"/>
      <c r="J43" s="35"/>
      <c r="K43" s="35"/>
      <c r="L43" s="35"/>
    </row>
    <row r="44" spans="1:12" ht="12.75" customHeight="1">
      <c r="B44" s="35"/>
      <c r="C44" s="35"/>
      <c r="I44" s="35"/>
      <c r="J44" s="35"/>
      <c r="K44" s="35"/>
      <c r="L44" s="35"/>
    </row>
    <row r="45" spans="1:12" ht="12.75" customHeight="1">
      <c r="B45" s="35"/>
      <c r="J45" s="35"/>
      <c r="K45" s="35"/>
    </row>
    <row r="46" spans="1:12" ht="12.75" customHeight="1">
      <c r="B46" s="35"/>
      <c r="J46" s="35"/>
      <c r="K46" s="35"/>
      <c r="L46" s="35"/>
    </row>
    <row r="47" spans="1:12" ht="12.75" customHeight="1">
      <c r="B47" s="35"/>
      <c r="E47" s="35"/>
      <c r="J47" s="35"/>
    </row>
    <row r="48" spans="1:12" ht="12.75" customHeight="1">
      <c r="B48" s="35"/>
      <c r="I48" s="35"/>
      <c r="J48" s="35"/>
    </row>
    <row r="49" spans="2:11" ht="12.75" customHeight="1">
      <c r="B49" s="35"/>
      <c r="I49" s="35"/>
    </row>
    <row r="50" spans="2:11" ht="12.75" customHeight="1">
      <c r="B50" s="35"/>
      <c r="I50" s="35"/>
      <c r="K50" s="35"/>
    </row>
    <row r="51" spans="2:11" ht="12.75" customHeight="1">
      <c r="B51" s="35"/>
    </row>
    <row r="52" spans="2:11" ht="12.75" customHeight="1">
      <c r="B52" s="35"/>
      <c r="C52" s="35"/>
      <c r="F52" s="35"/>
    </row>
    <row r="53" spans="2:11" ht="12.75" customHeight="1">
      <c r="B53" s="35"/>
    </row>
    <row r="54" spans="2:11" ht="12.75" customHeight="1">
      <c r="B54" s="35"/>
      <c r="C54" s="35"/>
    </row>
    <row r="55" spans="2:11" ht="12.75" customHeight="1">
      <c r="B55" s="35"/>
      <c r="K55" s="35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showGridLines="0" showZeros="0" topLeftCell="A13" workbookViewId="0">
      <selection activeCell="C22" sqref="C22:C32"/>
    </sheetView>
  </sheetViews>
  <sheetFormatPr defaultColWidth="6.875" defaultRowHeight="12.75" customHeight="1"/>
  <cols>
    <col min="1" max="1" width="17.125" style="33" customWidth="1"/>
    <col min="2" max="2" width="37.625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spans="1:8" ht="20.100000000000001" customHeight="1">
      <c r="A1" s="34" t="s">
        <v>551</v>
      </c>
      <c r="B1" s="35"/>
    </row>
    <row r="2" spans="1:8" ht="44.25" customHeight="1">
      <c r="A2" s="209" t="s">
        <v>552</v>
      </c>
      <c r="B2" s="209"/>
      <c r="C2" s="209"/>
      <c r="D2" s="209"/>
      <c r="E2" s="209"/>
      <c r="F2" s="209"/>
      <c r="G2" s="209"/>
      <c r="H2" s="209"/>
    </row>
    <row r="3" spans="1:8" ht="20.100000000000001" customHeight="1">
      <c r="A3" s="36"/>
      <c r="B3" s="37"/>
      <c r="C3" s="38"/>
      <c r="D3" s="38"/>
      <c r="E3" s="38"/>
      <c r="F3" s="38"/>
      <c r="G3" s="38"/>
      <c r="H3" s="39"/>
    </row>
    <row r="4" spans="1:8" ht="25.5" customHeight="1">
      <c r="A4" s="40"/>
      <c r="B4" s="41"/>
      <c r="C4" s="40"/>
      <c r="D4" s="40"/>
      <c r="E4" s="40"/>
      <c r="F4" s="40"/>
      <c r="G4" s="40"/>
      <c r="H4" s="42" t="s">
        <v>313</v>
      </c>
    </row>
    <row r="5" spans="1:8" ht="29.25" customHeight="1">
      <c r="A5" s="28" t="s">
        <v>340</v>
      </c>
      <c r="B5" s="28" t="s">
        <v>341</v>
      </c>
      <c r="C5" s="28" t="s">
        <v>318</v>
      </c>
      <c r="D5" s="43" t="s">
        <v>343</v>
      </c>
      <c r="E5" s="28" t="s">
        <v>344</v>
      </c>
      <c r="F5" s="28" t="s">
        <v>553</v>
      </c>
      <c r="G5" s="28" t="s">
        <v>554</v>
      </c>
      <c r="H5" s="28" t="s">
        <v>555</v>
      </c>
    </row>
    <row r="6" spans="1:8" s="32" customFormat="1" ht="24" customHeight="1">
      <c r="A6" s="210" t="s">
        <v>318</v>
      </c>
      <c r="B6" s="211"/>
      <c r="C6" s="44">
        <f>D6+E6</f>
        <v>24951.13</v>
      </c>
      <c r="D6" s="44">
        <f>D7+D13+D20+D34</f>
        <v>1155.17</v>
      </c>
      <c r="E6" s="44">
        <f>E7+E13+E20+E34+E17</f>
        <v>23795.96</v>
      </c>
      <c r="F6" s="45"/>
      <c r="G6" s="45"/>
      <c r="H6" s="45"/>
    </row>
    <row r="7" spans="1:8" s="32" customFormat="1" ht="23.1" customHeight="1">
      <c r="A7" s="46" t="s">
        <v>345</v>
      </c>
      <c r="B7" s="47" t="s">
        <v>346</v>
      </c>
      <c r="C7" s="48">
        <f>C8</f>
        <v>219.79</v>
      </c>
      <c r="D7" s="48">
        <f>D8</f>
        <v>219.79</v>
      </c>
      <c r="E7" s="48">
        <f>E8</f>
        <v>0</v>
      </c>
      <c r="F7" s="45"/>
      <c r="G7" s="45"/>
      <c r="H7" s="45"/>
    </row>
    <row r="8" spans="1:8" s="32" customFormat="1" ht="23.1" customHeight="1">
      <c r="A8" s="46" t="s">
        <v>347</v>
      </c>
      <c r="B8" s="47" t="s">
        <v>348</v>
      </c>
      <c r="C8" s="48">
        <f>SUM(C9:C12)</f>
        <v>219.79</v>
      </c>
      <c r="D8" s="48">
        <f>SUM(D9:D12)</f>
        <v>219.79</v>
      </c>
      <c r="E8" s="48">
        <f>SUM(E9:E12)</f>
        <v>0</v>
      </c>
      <c r="F8" s="45"/>
      <c r="G8" s="45"/>
      <c r="H8" s="45"/>
    </row>
    <row r="9" spans="1:8" s="32" customFormat="1" ht="23.1" customHeight="1">
      <c r="A9" s="46" t="s">
        <v>349</v>
      </c>
      <c r="B9" s="47" t="s">
        <v>350</v>
      </c>
      <c r="C9" s="48">
        <f t="shared" ref="C9:C12" si="0">D9+E9</f>
        <v>15.74</v>
      </c>
      <c r="D9" s="48">
        <v>15.74</v>
      </c>
      <c r="E9" s="48"/>
      <c r="F9" s="45"/>
      <c r="G9" s="45"/>
      <c r="H9" s="45"/>
    </row>
    <row r="10" spans="1:8" s="32" customFormat="1" ht="23.1" customHeight="1">
      <c r="A10" s="46" t="s">
        <v>351</v>
      </c>
      <c r="B10" s="47" t="s">
        <v>352</v>
      </c>
      <c r="C10" s="48">
        <f t="shared" si="0"/>
        <v>37.22</v>
      </c>
      <c r="D10" s="48">
        <v>37.22</v>
      </c>
      <c r="E10" s="48"/>
      <c r="F10" s="45"/>
      <c r="G10" s="45"/>
      <c r="H10" s="45"/>
    </row>
    <row r="11" spans="1:8" s="32" customFormat="1" ht="23.1" customHeight="1">
      <c r="A11" s="46" t="s">
        <v>353</v>
      </c>
      <c r="B11" s="47" t="s">
        <v>354</v>
      </c>
      <c r="C11" s="48">
        <f t="shared" si="0"/>
        <v>50.82</v>
      </c>
      <c r="D11" s="48">
        <v>50.82</v>
      </c>
      <c r="E11" s="48"/>
      <c r="F11" s="45"/>
      <c r="G11" s="45"/>
      <c r="H11" s="45"/>
    </row>
    <row r="12" spans="1:8" s="32" customFormat="1" ht="23.1" customHeight="1">
      <c r="A12" s="46" t="s">
        <v>355</v>
      </c>
      <c r="B12" s="47" t="s">
        <v>356</v>
      </c>
      <c r="C12" s="48">
        <f t="shared" si="0"/>
        <v>116.01</v>
      </c>
      <c r="D12" s="48">
        <v>116.01</v>
      </c>
      <c r="E12" s="48"/>
      <c r="F12" s="45"/>
      <c r="G12" s="45"/>
      <c r="H12" s="45"/>
    </row>
    <row r="13" spans="1:8" s="32" customFormat="1" ht="23.1" customHeight="1">
      <c r="A13" s="46" t="s">
        <v>357</v>
      </c>
      <c r="B13" s="47" t="s">
        <v>358</v>
      </c>
      <c r="C13" s="48">
        <f>C14</f>
        <v>37.06</v>
      </c>
      <c r="D13" s="48">
        <f>D14</f>
        <v>37.06</v>
      </c>
      <c r="E13" s="48">
        <f>E14</f>
        <v>0</v>
      </c>
      <c r="F13" s="45"/>
      <c r="G13" s="45"/>
      <c r="H13" s="45"/>
    </row>
    <row r="14" spans="1:8" s="32" customFormat="1" ht="23.1" customHeight="1">
      <c r="A14" s="46" t="s">
        <v>359</v>
      </c>
      <c r="B14" s="47" t="s">
        <v>360</v>
      </c>
      <c r="C14" s="48">
        <f>SUM(C15:C16)</f>
        <v>37.06</v>
      </c>
      <c r="D14" s="48">
        <f>SUM(D15:D16)</f>
        <v>37.06</v>
      </c>
      <c r="E14" s="48">
        <f>SUM(E15:E16)</f>
        <v>0</v>
      </c>
      <c r="F14" s="45"/>
      <c r="G14" s="45"/>
      <c r="H14" s="45"/>
    </row>
    <row r="15" spans="1:8" s="32" customFormat="1" ht="23.1" customHeight="1">
      <c r="A15" s="46" t="s">
        <v>361</v>
      </c>
      <c r="B15" s="47" t="s">
        <v>362</v>
      </c>
      <c r="C15" s="48">
        <f t="shared" ref="C15:C19" si="1">D15+E15</f>
        <v>22.1</v>
      </c>
      <c r="D15" s="48">
        <v>22.1</v>
      </c>
      <c r="E15" s="48"/>
      <c r="F15" s="45"/>
      <c r="G15" s="45"/>
      <c r="H15" s="45"/>
    </row>
    <row r="16" spans="1:8" s="32" customFormat="1" ht="23.1" customHeight="1">
      <c r="A16" s="46" t="s">
        <v>363</v>
      </c>
      <c r="B16" s="47" t="s">
        <v>364</v>
      </c>
      <c r="C16" s="48">
        <f t="shared" si="1"/>
        <v>14.96</v>
      </c>
      <c r="D16" s="48">
        <v>14.96</v>
      </c>
      <c r="E16" s="48"/>
      <c r="F16" s="45"/>
      <c r="G16" s="45"/>
      <c r="H16" s="45"/>
    </row>
    <row r="17" spans="1:8" s="32" customFormat="1" ht="23.1" customHeight="1">
      <c r="A17" s="49" t="s">
        <v>511</v>
      </c>
      <c r="B17" s="47" t="s">
        <v>512</v>
      </c>
      <c r="C17" s="48">
        <f t="shared" ref="C17:E18" si="2">C18</f>
        <v>200</v>
      </c>
      <c r="D17" s="48">
        <f t="shared" si="2"/>
        <v>0</v>
      </c>
      <c r="E17" s="48">
        <f t="shared" si="2"/>
        <v>200</v>
      </c>
      <c r="F17" s="45"/>
      <c r="G17" s="45"/>
      <c r="H17" s="45"/>
    </row>
    <row r="18" spans="1:8" s="32" customFormat="1" ht="23.1" customHeight="1">
      <c r="A18" s="49" t="s">
        <v>513</v>
      </c>
      <c r="B18" s="47" t="s">
        <v>514</v>
      </c>
      <c r="C18" s="48">
        <f t="shared" si="2"/>
        <v>200</v>
      </c>
      <c r="D18" s="48">
        <f t="shared" si="2"/>
        <v>0</v>
      </c>
      <c r="E18" s="48">
        <f t="shared" si="2"/>
        <v>200</v>
      </c>
      <c r="F18" s="45"/>
      <c r="G18" s="45"/>
      <c r="H18" s="45"/>
    </row>
    <row r="19" spans="1:8" s="32" customFormat="1" ht="23.1" customHeight="1">
      <c r="A19" s="49" t="s">
        <v>515</v>
      </c>
      <c r="B19" s="47" t="s">
        <v>516</v>
      </c>
      <c r="C19" s="48">
        <f t="shared" si="1"/>
        <v>200</v>
      </c>
      <c r="D19" s="48"/>
      <c r="E19" s="48">
        <v>200</v>
      </c>
      <c r="F19" s="45"/>
      <c r="G19" s="45"/>
      <c r="H19" s="45"/>
    </row>
    <row r="20" spans="1:8" s="32" customFormat="1" ht="23.1" customHeight="1">
      <c r="A20" s="49" t="s">
        <v>365</v>
      </c>
      <c r="B20" s="50" t="s">
        <v>366</v>
      </c>
      <c r="C20" s="48">
        <f>C21+C32</f>
        <v>24466.37</v>
      </c>
      <c r="D20" s="48">
        <f>D21+D32</f>
        <v>870.41</v>
      </c>
      <c r="E20" s="48">
        <f>E21+E32</f>
        <v>23595.96</v>
      </c>
      <c r="F20" s="45"/>
      <c r="G20" s="45"/>
      <c r="H20" s="45"/>
    </row>
    <row r="21" spans="1:8" s="32" customFormat="1" ht="23.1" customHeight="1">
      <c r="A21" s="49" t="s">
        <v>367</v>
      </c>
      <c r="B21" s="50" t="s">
        <v>368</v>
      </c>
      <c r="C21" s="48">
        <f>SUM(C22:C31)</f>
        <v>23966.37</v>
      </c>
      <c r="D21" s="48">
        <f>SUM(D22:D28)</f>
        <v>870.41</v>
      </c>
      <c r="E21" s="48">
        <f>SUM(E22:E31)</f>
        <v>23095.96</v>
      </c>
      <c r="F21" s="45"/>
      <c r="G21" s="45"/>
      <c r="H21" s="45"/>
    </row>
    <row r="22" spans="1:8" s="32" customFormat="1" ht="23.1" customHeight="1">
      <c r="A22" s="49" t="s">
        <v>369</v>
      </c>
      <c r="B22" s="50" t="s">
        <v>370</v>
      </c>
      <c r="C22" s="48">
        <f t="shared" ref="C22:C31" si="3">D22+E22</f>
        <v>870.41</v>
      </c>
      <c r="D22" s="48">
        <v>870.41</v>
      </c>
      <c r="E22" s="48"/>
      <c r="F22" s="45"/>
      <c r="G22" s="45"/>
      <c r="H22" s="45"/>
    </row>
    <row r="23" spans="1:8" s="32" customFormat="1" ht="23.1" customHeight="1">
      <c r="A23" s="49" t="s">
        <v>371</v>
      </c>
      <c r="B23" s="50" t="s">
        <v>372</v>
      </c>
      <c r="C23" s="48">
        <f t="shared" si="3"/>
        <v>181</v>
      </c>
      <c r="D23" s="48"/>
      <c r="E23" s="48">
        <v>181</v>
      </c>
      <c r="F23" s="45"/>
      <c r="G23" s="45"/>
      <c r="H23" s="45"/>
    </row>
    <row r="24" spans="1:8" s="32" customFormat="1" ht="23.1" customHeight="1">
      <c r="A24" s="49" t="s">
        <v>517</v>
      </c>
      <c r="B24" s="50" t="s">
        <v>518</v>
      </c>
      <c r="C24" s="48">
        <f t="shared" si="3"/>
        <v>70</v>
      </c>
      <c r="D24" s="48"/>
      <c r="E24" s="48">
        <v>70</v>
      </c>
      <c r="F24" s="45"/>
      <c r="G24" s="45"/>
      <c r="H24" s="45"/>
    </row>
    <row r="25" spans="1:8" s="32" customFormat="1" ht="23.1" customHeight="1">
      <c r="A25" s="49" t="s">
        <v>519</v>
      </c>
      <c r="B25" s="50" t="s">
        <v>520</v>
      </c>
      <c r="C25" s="48">
        <f t="shared" si="3"/>
        <v>56</v>
      </c>
      <c r="D25" s="48"/>
      <c r="E25" s="48">
        <v>56</v>
      </c>
      <c r="F25" s="45"/>
      <c r="G25" s="45"/>
      <c r="H25" s="45"/>
    </row>
    <row r="26" spans="1:8" s="32" customFormat="1" ht="23.1" customHeight="1">
      <c r="A26" s="49" t="s">
        <v>521</v>
      </c>
      <c r="B26" s="50" t="s">
        <v>522</v>
      </c>
      <c r="C26" s="48">
        <f t="shared" si="3"/>
        <v>5</v>
      </c>
      <c r="D26" s="48"/>
      <c r="E26" s="48">
        <v>5</v>
      </c>
      <c r="F26" s="45"/>
      <c r="G26" s="45"/>
      <c r="H26" s="45"/>
    </row>
    <row r="27" spans="1:8" s="32" customFormat="1" ht="23.1" customHeight="1">
      <c r="A27" s="49" t="s">
        <v>373</v>
      </c>
      <c r="B27" s="50" t="s">
        <v>374</v>
      </c>
      <c r="C27" s="48">
        <f t="shared" si="3"/>
        <v>86</v>
      </c>
      <c r="D27" s="48"/>
      <c r="E27" s="48">
        <v>86</v>
      </c>
      <c r="F27" s="51"/>
      <c r="G27" s="45"/>
      <c r="H27" s="45"/>
    </row>
    <row r="28" spans="1:8" s="32" customFormat="1" ht="23.1" customHeight="1">
      <c r="A28" s="49" t="s">
        <v>375</v>
      </c>
      <c r="B28" s="50" t="s">
        <v>376</v>
      </c>
      <c r="C28" s="48">
        <f t="shared" si="3"/>
        <v>17000</v>
      </c>
      <c r="D28" s="48"/>
      <c r="E28" s="48">
        <v>17000</v>
      </c>
      <c r="F28" s="51"/>
      <c r="G28" s="45"/>
      <c r="H28" s="45"/>
    </row>
    <row r="29" spans="1:8" s="32" customFormat="1" ht="23.1" customHeight="1">
      <c r="A29" s="49" t="s">
        <v>523</v>
      </c>
      <c r="B29" s="50" t="s">
        <v>524</v>
      </c>
      <c r="C29" s="48">
        <f t="shared" si="3"/>
        <v>666</v>
      </c>
      <c r="D29" s="48"/>
      <c r="E29" s="48">
        <v>666</v>
      </c>
      <c r="F29" s="51"/>
      <c r="G29" s="45"/>
      <c r="H29" s="45"/>
    </row>
    <row r="30" spans="1:8" s="32" customFormat="1" ht="23.1" customHeight="1">
      <c r="A30" s="49" t="s">
        <v>377</v>
      </c>
      <c r="B30" s="50" t="s">
        <v>378</v>
      </c>
      <c r="C30" s="48">
        <f t="shared" si="3"/>
        <v>4350.18</v>
      </c>
      <c r="D30" s="48"/>
      <c r="E30" s="48">
        <v>4350.18</v>
      </c>
      <c r="F30" s="45"/>
      <c r="G30" s="45"/>
      <c r="H30" s="45"/>
    </row>
    <row r="31" spans="1:8" s="32" customFormat="1" ht="23.1" customHeight="1">
      <c r="A31" s="49" t="s">
        <v>525</v>
      </c>
      <c r="B31" s="50" t="s">
        <v>526</v>
      </c>
      <c r="C31" s="48">
        <f t="shared" si="3"/>
        <v>681.78</v>
      </c>
      <c r="D31" s="48"/>
      <c r="E31" s="48">
        <v>681.78</v>
      </c>
      <c r="F31" s="45"/>
      <c r="G31" s="45"/>
      <c r="H31" s="45"/>
    </row>
    <row r="32" spans="1:8" s="32" customFormat="1" ht="23.1" customHeight="1">
      <c r="A32" s="49" t="s">
        <v>527</v>
      </c>
      <c r="B32" s="50" t="s">
        <v>528</v>
      </c>
      <c r="C32" s="48">
        <f>C33</f>
        <v>500</v>
      </c>
      <c r="D32" s="48">
        <f>D33</f>
        <v>0</v>
      </c>
      <c r="E32" s="48">
        <f>E33</f>
        <v>500</v>
      </c>
      <c r="F32" s="45"/>
      <c r="G32" s="45"/>
      <c r="H32" s="45"/>
    </row>
    <row r="33" spans="1:9" s="32" customFormat="1" ht="23.1" customHeight="1">
      <c r="A33" s="49" t="s">
        <v>529</v>
      </c>
      <c r="B33" s="50" t="s">
        <v>530</v>
      </c>
      <c r="C33" s="48">
        <f>D33+E33</f>
        <v>500</v>
      </c>
      <c r="D33" s="48"/>
      <c r="E33" s="52">
        <v>500</v>
      </c>
      <c r="F33" s="45"/>
      <c r="G33" s="45"/>
      <c r="H33" s="45"/>
    </row>
    <row r="34" spans="1:9" s="32" customFormat="1" ht="23.1" customHeight="1">
      <c r="A34" s="49" t="s">
        <v>379</v>
      </c>
      <c r="B34" s="50" t="s">
        <v>380</v>
      </c>
      <c r="C34" s="48">
        <f>C35</f>
        <v>27.91</v>
      </c>
      <c r="D34" s="48">
        <f>D35</f>
        <v>27.91</v>
      </c>
      <c r="E34" s="48">
        <f>E35</f>
        <v>0</v>
      </c>
      <c r="F34" s="45"/>
      <c r="G34" s="45"/>
      <c r="H34" s="45"/>
    </row>
    <row r="35" spans="1:9" s="32" customFormat="1" ht="23.1" customHeight="1">
      <c r="A35" s="49" t="s">
        <v>381</v>
      </c>
      <c r="B35" s="50" t="s">
        <v>382</v>
      </c>
      <c r="C35" s="48">
        <f>SUM(C36)</f>
        <v>27.91</v>
      </c>
      <c r="D35" s="48">
        <f>SUM(D36)</f>
        <v>27.91</v>
      </c>
      <c r="E35" s="48">
        <f>SUM(E36)</f>
        <v>0</v>
      </c>
      <c r="F35" s="45"/>
      <c r="G35" s="45"/>
      <c r="H35" s="45"/>
    </row>
    <row r="36" spans="1:9" s="32" customFormat="1" ht="23.1" customHeight="1">
      <c r="A36" s="49" t="s">
        <v>383</v>
      </c>
      <c r="B36" s="50" t="s">
        <v>384</v>
      </c>
      <c r="C36" s="48">
        <f>D36+E36</f>
        <v>27.91</v>
      </c>
      <c r="D36" s="48">
        <v>27.91</v>
      </c>
      <c r="E36" s="48"/>
      <c r="F36" s="45"/>
      <c r="G36" s="45"/>
      <c r="H36" s="45"/>
    </row>
    <row r="37" spans="1:9" s="32" customFormat="1" ht="23.1" customHeight="1">
      <c r="A37" s="45"/>
      <c r="B37" s="53"/>
      <c r="C37" s="54"/>
      <c r="D37" s="55"/>
      <c r="E37" s="53"/>
      <c r="F37" s="45"/>
      <c r="G37" s="45"/>
      <c r="H37" s="45"/>
    </row>
    <row r="38" spans="1:9" ht="18.75" customHeight="1">
      <c r="A38" s="35"/>
      <c r="B38" s="35"/>
      <c r="C38" s="35"/>
      <c r="D38" s="35"/>
      <c r="E38" s="35"/>
      <c r="F38" s="35"/>
      <c r="G38" s="35"/>
      <c r="H38" s="35"/>
    </row>
    <row r="39" spans="1:9" ht="18.75" customHeight="1">
      <c r="A39" s="35"/>
      <c r="B39" s="35"/>
      <c r="C39" s="35"/>
      <c r="D39" s="35"/>
      <c r="E39" s="35"/>
      <c r="F39" s="35"/>
      <c r="G39" s="35"/>
      <c r="H39" s="35"/>
    </row>
    <row r="40" spans="1:9" ht="12.75" customHeight="1">
      <c r="A40" s="35"/>
      <c r="B40" s="35"/>
      <c r="D40" s="35"/>
      <c r="E40" s="35"/>
      <c r="F40" s="35"/>
      <c r="G40" s="35"/>
      <c r="H40" s="35"/>
    </row>
    <row r="41" spans="1:9" ht="12.75" customHeight="1">
      <c r="A41" s="35"/>
      <c r="B41" s="35"/>
      <c r="D41" s="35"/>
      <c r="E41" s="35"/>
      <c r="F41" s="35"/>
      <c r="G41" s="35"/>
      <c r="H41" s="35"/>
      <c r="I41" s="35"/>
    </row>
    <row r="42" spans="1:9" ht="12.75" customHeight="1">
      <c r="A42" s="35"/>
      <c r="B42" s="35"/>
      <c r="D42" s="35"/>
      <c r="E42" s="35"/>
      <c r="F42" s="35"/>
      <c r="G42" s="35"/>
      <c r="H42" s="35"/>
    </row>
    <row r="43" spans="1:9" ht="12.75" customHeight="1">
      <c r="A43" s="35"/>
      <c r="B43" s="35"/>
      <c r="D43" s="35"/>
      <c r="E43" s="35"/>
      <c r="F43" s="35"/>
      <c r="G43" s="35"/>
    </row>
    <row r="44" spans="1:9" ht="12.75" customHeight="1">
      <c r="A44" s="35"/>
      <c r="B44" s="35"/>
      <c r="C44" s="35"/>
      <c r="D44" s="35"/>
      <c r="E44" s="35"/>
      <c r="F44" s="35"/>
      <c r="G44" s="35"/>
      <c r="I44" s="35"/>
    </row>
    <row r="45" spans="1:9" ht="12.75" customHeight="1">
      <c r="B45" s="35"/>
      <c r="F45" s="35"/>
      <c r="G45" s="35"/>
      <c r="H45" s="35"/>
    </row>
    <row r="46" spans="1:9" ht="12.75" customHeight="1">
      <c r="A46" s="35"/>
      <c r="B46" s="35"/>
      <c r="F46" s="35"/>
      <c r="G46" s="35"/>
    </row>
    <row r="47" spans="1:9" ht="12.75" customHeight="1">
      <c r="B47" s="35"/>
      <c r="F47" s="35"/>
    </row>
    <row r="48" spans="1:9" ht="12.75" customHeight="1">
      <c r="A48" s="35"/>
      <c r="B48" s="35"/>
      <c r="H48" s="35"/>
    </row>
    <row r="49" spans="1:7" ht="12.75" customHeight="1">
      <c r="A49" s="35"/>
      <c r="B49" s="35"/>
      <c r="E49" s="35"/>
    </row>
    <row r="50" spans="1:7" ht="12.75" customHeight="1">
      <c r="C50" s="35"/>
      <c r="F50" s="35"/>
    </row>
    <row r="51" spans="1:7" ht="12.75" customHeight="1">
      <c r="B51" s="35"/>
    </row>
    <row r="52" spans="1:7" ht="12.75" customHeight="1">
      <c r="B52" s="35"/>
    </row>
    <row r="53" spans="1:7" ht="12.75" customHeight="1">
      <c r="G53" s="35"/>
    </row>
    <row r="54" spans="1:7" ht="12.75" customHeight="1">
      <c r="B54" s="35"/>
    </row>
    <row r="55" spans="1:7" ht="12.75" customHeight="1">
      <c r="C55" s="35"/>
      <c r="G55" s="35"/>
    </row>
  </sheetData>
  <mergeCells count="2">
    <mergeCell ref="A2:H2"/>
    <mergeCell ref="A6:B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F22" sqref="F2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6" t="s">
        <v>556</v>
      </c>
      <c r="B1" s="27"/>
      <c r="C1" s="27"/>
      <c r="D1" s="27"/>
      <c r="E1" s="27"/>
      <c r="F1" s="27"/>
    </row>
    <row r="2" spans="1:11" ht="40.5" customHeight="1">
      <c r="A2" s="212" t="s">
        <v>557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21.75" customHeight="1">
      <c r="A3" s="27"/>
      <c r="B3" s="27"/>
      <c r="C3" s="27"/>
      <c r="D3" s="27"/>
      <c r="E3" s="27"/>
      <c r="F3" s="27"/>
      <c r="K3" t="s">
        <v>313</v>
      </c>
    </row>
    <row r="4" spans="1:11" ht="22.5" customHeight="1">
      <c r="A4" s="213" t="s">
        <v>316</v>
      </c>
      <c r="B4" s="205" t="s">
        <v>318</v>
      </c>
      <c r="C4" s="205" t="s">
        <v>542</v>
      </c>
      <c r="D4" s="205" t="s">
        <v>548</v>
      </c>
      <c r="E4" s="205" t="s">
        <v>533</v>
      </c>
      <c r="F4" s="205" t="s">
        <v>534</v>
      </c>
      <c r="G4" s="205" t="s">
        <v>535</v>
      </c>
      <c r="H4" s="205"/>
      <c r="I4" s="205" t="s">
        <v>536</v>
      </c>
      <c r="J4" s="205" t="s">
        <v>537</v>
      </c>
      <c r="K4" s="205" t="s">
        <v>540</v>
      </c>
    </row>
    <row r="5" spans="1:11" s="25" customFormat="1" ht="57" customHeight="1">
      <c r="A5" s="213"/>
      <c r="B5" s="205"/>
      <c r="C5" s="205"/>
      <c r="D5" s="205"/>
      <c r="E5" s="205"/>
      <c r="F5" s="205"/>
      <c r="G5" s="28" t="s">
        <v>549</v>
      </c>
      <c r="H5" s="28" t="s">
        <v>558</v>
      </c>
      <c r="I5" s="205"/>
      <c r="J5" s="205"/>
      <c r="K5" s="205"/>
    </row>
    <row r="6" spans="1:11" ht="30" customHeight="1">
      <c r="A6" s="29" t="s">
        <v>318</v>
      </c>
      <c r="B6" s="30">
        <f>SUM(B7:B10)</f>
        <v>1.2</v>
      </c>
      <c r="C6" s="30"/>
      <c r="D6" s="30">
        <f>SUM(D7:D10)</f>
        <v>1.2</v>
      </c>
      <c r="E6" s="30"/>
      <c r="F6" s="30"/>
      <c r="G6" s="30"/>
      <c r="H6" s="30"/>
      <c r="I6" s="30"/>
      <c r="J6" s="30"/>
      <c r="K6" s="30"/>
    </row>
    <row r="7" spans="1:11" ht="48" customHeight="1">
      <c r="A7" s="31" t="s">
        <v>559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48" customHeight="1">
      <c r="A8" s="31" t="s">
        <v>560</v>
      </c>
      <c r="B8" s="30">
        <f>SUM(C8:K8)</f>
        <v>1.2</v>
      </c>
      <c r="C8" s="30"/>
      <c r="D8" s="30">
        <v>1.2</v>
      </c>
      <c r="E8" s="30"/>
      <c r="F8" s="30"/>
      <c r="G8" s="30"/>
      <c r="H8" s="30"/>
      <c r="I8" s="30"/>
      <c r="J8" s="30"/>
      <c r="K8" s="30"/>
    </row>
    <row r="9" spans="1:11" ht="49.5" customHeight="1">
      <c r="A9" s="31" t="s">
        <v>561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opLeftCell="A7" workbookViewId="0">
      <selection activeCell="I10" sqref="I10"/>
    </sheetView>
  </sheetViews>
  <sheetFormatPr defaultColWidth="9" defaultRowHeight="12.75"/>
  <cols>
    <col min="1" max="1" width="19" style="14" customWidth="1"/>
    <col min="2" max="2" width="24.625" style="14" customWidth="1"/>
    <col min="3" max="3" width="10.5" style="14" customWidth="1"/>
    <col min="4" max="4" width="20.5" style="14" customWidth="1"/>
    <col min="5" max="5" width="13" style="14" customWidth="1"/>
    <col min="6" max="6" width="12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spans="1:6" ht="21" customHeight="1">
      <c r="A1" s="15" t="s">
        <v>562</v>
      </c>
    </row>
    <row r="2" spans="1:6" ht="47.25" customHeight="1">
      <c r="A2" s="214" t="s">
        <v>563</v>
      </c>
      <c r="B2" s="214"/>
      <c r="C2" s="214"/>
      <c r="D2" s="214"/>
      <c r="E2" s="214"/>
      <c r="F2" s="214"/>
    </row>
    <row r="3" spans="1:6" ht="19.5" customHeight="1">
      <c r="A3" s="3"/>
      <c r="B3" s="3"/>
      <c r="C3" s="3"/>
      <c r="D3" s="3"/>
      <c r="E3" s="3"/>
      <c r="F3" s="16" t="s">
        <v>313</v>
      </c>
    </row>
    <row r="4" spans="1:6" ht="36" customHeight="1">
      <c r="A4" s="215" t="s">
        <v>564</v>
      </c>
      <c r="B4" s="215" t="s">
        <v>565</v>
      </c>
      <c r="C4" s="215"/>
      <c r="D4" s="17" t="s">
        <v>566</v>
      </c>
      <c r="E4" s="215">
        <v>18336.169999999998</v>
      </c>
      <c r="F4" s="215"/>
    </row>
    <row r="5" spans="1:6" ht="36" customHeight="1">
      <c r="A5" s="215"/>
      <c r="B5" s="215"/>
      <c r="C5" s="215"/>
      <c r="D5" s="17" t="s">
        <v>567</v>
      </c>
      <c r="E5" s="215">
        <v>18336.169999999998</v>
      </c>
      <c r="F5" s="215"/>
    </row>
    <row r="6" spans="1:6" ht="162.94999999999999" customHeight="1">
      <c r="A6" s="17" t="s">
        <v>568</v>
      </c>
      <c r="B6" s="216" t="s">
        <v>569</v>
      </c>
      <c r="C6" s="216"/>
      <c r="D6" s="216"/>
      <c r="E6" s="216"/>
      <c r="F6" s="216"/>
    </row>
    <row r="7" spans="1:6" ht="26.25" customHeight="1">
      <c r="A7" s="217" t="s">
        <v>570</v>
      </c>
      <c r="B7" s="17" t="s">
        <v>571</v>
      </c>
      <c r="C7" s="17" t="s">
        <v>572</v>
      </c>
      <c r="D7" s="17" t="s">
        <v>573</v>
      </c>
      <c r="E7" s="17" t="s">
        <v>574</v>
      </c>
      <c r="F7" s="17" t="s">
        <v>575</v>
      </c>
    </row>
    <row r="8" spans="1:6" ht="30" customHeight="1">
      <c r="A8" s="217"/>
      <c r="B8" s="18" t="s">
        <v>576</v>
      </c>
      <c r="C8" s="19">
        <v>8</v>
      </c>
      <c r="D8" s="19" t="s">
        <v>577</v>
      </c>
      <c r="E8" s="19" t="s">
        <v>578</v>
      </c>
      <c r="F8" s="19">
        <v>9000</v>
      </c>
    </row>
    <row r="9" spans="1:6" ht="30" customHeight="1">
      <c r="A9" s="217"/>
      <c r="B9" s="18" t="s">
        <v>579</v>
      </c>
      <c r="C9" s="19">
        <v>8</v>
      </c>
      <c r="D9" s="19" t="s">
        <v>577</v>
      </c>
      <c r="E9" s="19" t="s">
        <v>578</v>
      </c>
      <c r="F9" s="19">
        <v>100</v>
      </c>
    </row>
    <row r="10" spans="1:6" ht="30" customHeight="1">
      <c r="A10" s="217"/>
      <c r="B10" s="18" t="s">
        <v>580</v>
      </c>
      <c r="C10" s="19">
        <v>8</v>
      </c>
      <c r="D10" s="19" t="s">
        <v>581</v>
      </c>
      <c r="E10" s="19" t="s">
        <v>582</v>
      </c>
      <c r="F10" s="19">
        <v>1</v>
      </c>
    </row>
    <row r="11" spans="1:6" ht="30" customHeight="1">
      <c r="A11" s="217"/>
      <c r="B11" s="18" t="s">
        <v>583</v>
      </c>
      <c r="C11" s="19">
        <v>9</v>
      </c>
      <c r="D11" s="19" t="s">
        <v>584</v>
      </c>
      <c r="E11" s="19" t="s">
        <v>582</v>
      </c>
      <c r="F11" s="19">
        <v>2.54</v>
      </c>
    </row>
    <row r="12" spans="1:6" ht="30" customHeight="1">
      <c r="A12" s="217"/>
      <c r="B12" s="18" t="s">
        <v>585</v>
      </c>
      <c r="C12" s="19">
        <v>9</v>
      </c>
      <c r="D12" s="19" t="s">
        <v>586</v>
      </c>
      <c r="E12" s="19" t="s">
        <v>578</v>
      </c>
      <c r="F12" s="19">
        <v>98</v>
      </c>
    </row>
    <row r="13" spans="1:6" ht="30" customHeight="1">
      <c r="A13" s="217"/>
      <c r="B13" s="18" t="s">
        <v>587</v>
      </c>
      <c r="C13" s="19">
        <v>8</v>
      </c>
      <c r="D13" s="19" t="s">
        <v>586</v>
      </c>
      <c r="E13" s="19" t="s">
        <v>582</v>
      </c>
      <c r="F13" s="19">
        <v>100</v>
      </c>
    </row>
    <row r="14" spans="1:6" ht="30" customHeight="1">
      <c r="A14" s="217"/>
      <c r="B14" s="18" t="s">
        <v>588</v>
      </c>
      <c r="C14" s="19">
        <v>8</v>
      </c>
      <c r="D14" s="19" t="s">
        <v>589</v>
      </c>
      <c r="E14" s="19" t="s">
        <v>578</v>
      </c>
      <c r="F14" s="19">
        <v>3.8</v>
      </c>
    </row>
    <row r="15" spans="1:6" ht="30" customHeight="1">
      <c r="A15" s="217"/>
      <c r="B15" s="18" t="s">
        <v>590</v>
      </c>
      <c r="C15" s="19">
        <v>9</v>
      </c>
      <c r="D15" s="19" t="s">
        <v>591</v>
      </c>
      <c r="E15" s="19" t="s">
        <v>582</v>
      </c>
      <c r="F15" s="19">
        <v>21.5</v>
      </c>
    </row>
    <row r="16" spans="1:6" ht="30" customHeight="1">
      <c r="A16" s="217"/>
      <c r="B16" s="18" t="s">
        <v>592</v>
      </c>
      <c r="C16" s="19">
        <v>8</v>
      </c>
      <c r="D16" s="19" t="s">
        <v>586</v>
      </c>
      <c r="E16" s="19" t="s">
        <v>578</v>
      </c>
      <c r="F16" s="19">
        <v>90</v>
      </c>
    </row>
    <row r="17" spans="1:6" ht="30" customHeight="1">
      <c r="A17" s="217"/>
      <c r="B17" s="18" t="s">
        <v>593</v>
      </c>
      <c r="C17" s="19">
        <v>9</v>
      </c>
      <c r="D17" s="19" t="s">
        <v>581</v>
      </c>
      <c r="E17" s="19" t="s">
        <v>582</v>
      </c>
      <c r="F17" s="19">
        <v>6</v>
      </c>
    </row>
    <row r="18" spans="1:6" ht="30" customHeight="1">
      <c r="A18" s="217"/>
      <c r="B18" s="18" t="s">
        <v>594</v>
      </c>
      <c r="C18" s="19">
        <v>8</v>
      </c>
      <c r="D18" s="19" t="s">
        <v>591</v>
      </c>
      <c r="E18" s="19" t="s">
        <v>578</v>
      </c>
      <c r="F18" s="19">
        <v>50</v>
      </c>
    </row>
    <row r="19" spans="1:6" ht="30" customHeight="1">
      <c r="A19" s="217"/>
      <c r="B19" s="18" t="s">
        <v>595</v>
      </c>
      <c r="C19" s="19">
        <v>8</v>
      </c>
      <c r="D19" s="19" t="s">
        <v>596</v>
      </c>
      <c r="E19" s="19" t="s">
        <v>578</v>
      </c>
      <c r="F19" s="19">
        <v>16.7</v>
      </c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1:6">
      <c r="A36" s="20"/>
      <c r="B36" s="21"/>
      <c r="C36" s="22"/>
      <c r="D36" s="22"/>
      <c r="E36" s="22"/>
      <c r="F36" s="21"/>
    </row>
    <row r="37" spans="1:6">
      <c r="A37" s="20"/>
      <c r="B37" s="21"/>
      <c r="C37" s="22"/>
      <c r="D37" s="22"/>
      <c r="E37" s="22"/>
      <c r="F37" s="21"/>
    </row>
    <row r="38" spans="1:6">
      <c r="A38" s="20"/>
      <c r="B38" s="21"/>
      <c r="C38" s="22"/>
      <c r="D38" s="22"/>
      <c r="E38" s="22"/>
      <c r="F38" s="21"/>
    </row>
    <row r="39" spans="1:6">
      <c r="B39" s="23"/>
      <c r="C39" s="24"/>
      <c r="D39" s="24"/>
      <c r="E39" s="24"/>
      <c r="F39" s="23"/>
    </row>
    <row r="40" spans="1:6">
      <c r="B40" s="23"/>
      <c r="C40" s="24"/>
      <c r="D40" s="24"/>
      <c r="E40" s="24"/>
      <c r="F40" s="23"/>
    </row>
    <row r="41" spans="1:6">
      <c r="B41" s="23"/>
      <c r="C41" s="23"/>
      <c r="D41" s="23"/>
      <c r="E41" s="23"/>
      <c r="F41" s="23"/>
    </row>
    <row r="42" spans="1:6">
      <c r="B42" s="23"/>
      <c r="C42" s="23"/>
      <c r="D42" s="23"/>
      <c r="E42" s="23"/>
      <c r="F42" s="23"/>
    </row>
    <row r="43" spans="1:6">
      <c r="B43" s="23"/>
      <c r="C43" s="23"/>
      <c r="D43" s="23"/>
      <c r="E43" s="23"/>
      <c r="F43" s="23"/>
    </row>
    <row r="44" spans="1:6">
      <c r="B44" s="23"/>
      <c r="C44" s="23"/>
      <c r="D44" s="23"/>
      <c r="E44" s="23"/>
      <c r="F44" s="23"/>
    </row>
    <row r="45" spans="1:6">
      <c r="B45" s="23"/>
      <c r="C45" s="23"/>
      <c r="D45" s="23"/>
      <c r="E45" s="23"/>
      <c r="F45" s="23"/>
    </row>
    <row r="46" spans="1:6">
      <c r="B46" s="23"/>
      <c r="C46" s="23"/>
      <c r="D46" s="23"/>
      <c r="E46" s="23"/>
      <c r="F46" s="23"/>
    </row>
    <row r="47" spans="1:6">
      <c r="B47" s="23"/>
      <c r="C47" s="23"/>
      <c r="D47" s="23"/>
      <c r="E47" s="23"/>
      <c r="F47" s="23"/>
    </row>
    <row r="48" spans="1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  <row r="57" spans="2:6">
      <c r="B57" s="23"/>
      <c r="C57" s="23"/>
      <c r="D57" s="23"/>
      <c r="E57" s="23"/>
      <c r="F57" s="23"/>
    </row>
    <row r="58" spans="2:6">
      <c r="B58" s="23"/>
      <c r="C58" s="23"/>
      <c r="D58" s="23"/>
      <c r="E58" s="23"/>
      <c r="F58" s="23"/>
    </row>
    <row r="59" spans="2:6">
      <c r="B59" s="23"/>
      <c r="C59" s="23"/>
      <c r="D59" s="23"/>
      <c r="E59" s="23"/>
      <c r="F59" s="23"/>
    </row>
  </sheetData>
  <mergeCells count="7">
    <mergeCell ref="A7:A19"/>
    <mergeCell ref="B4:C5"/>
    <mergeCell ref="A2:F2"/>
    <mergeCell ref="E4:F4"/>
    <mergeCell ref="E5:F5"/>
    <mergeCell ref="B6:F6"/>
    <mergeCell ref="A4:A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9" sqref="B9:G9"/>
    </sheetView>
  </sheetViews>
  <sheetFormatPr defaultColWidth="9" defaultRowHeight="14.25"/>
  <cols>
    <col min="1" max="1" width="13.375" style="1" customWidth="1"/>
    <col min="2" max="2" width="27.375" style="1" customWidth="1"/>
    <col min="3" max="3" width="9.875" style="1" customWidth="1"/>
    <col min="4" max="4" width="8.375" style="1" customWidth="1"/>
    <col min="5" max="5" width="9" style="9" customWidth="1"/>
    <col min="6" max="6" width="8.625" style="1" customWidth="1"/>
    <col min="7" max="7" width="9" style="1" customWidth="1"/>
    <col min="8" max="8" width="9.375" style="1"/>
    <col min="9" max="16384" width="9" style="1"/>
  </cols>
  <sheetData>
    <row r="1" spans="1:7" ht="24.75" customHeight="1">
      <c r="A1" s="2" t="s">
        <v>597</v>
      </c>
    </row>
    <row r="2" spans="1:7" ht="40.5" customHeight="1">
      <c r="A2" s="218" t="s">
        <v>598</v>
      </c>
      <c r="B2" s="218"/>
      <c r="C2" s="218"/>
      <c r="D2" s="218"/>
      <c r="E2" s="218"/>
      <c r="F2" s="218"/>
      <c r="G2" s="218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599</v>
      </c>
      <c r="B4" s="219" t="s">
        <v>600</v>
      </c>
      <c r="C4" s="219"/>
      <c r="D4" s="219"/>
      <c r="E4" s="7" t="s">
        <v>601</v>
      </c>
      <c r="F4" s="220" t="s">
        <v>565</v>
      </c>
      <c r="G4" s="220"/>
    </row>
    <row r="5" spans="1:7" ht="27.75" customHeight="1">
      <c r="A5" s="219" t="s">
        <v>602</v>
      </c>
      <c r="B5" s="219">
        <v>17000</v>
      </c>
      <c r="C5" s="219"/>
      <c r="D5" s="219"/>
      <c r="E5" s="7" t="s">
        <v>603</v>
      </c>
      <c r="F5" s="219">
        <v>3251.37</v>
      </c>
      <c r="G5" s="219"/>
    </row>
    <row r="6" spans="1:7" ht="27.75" customHeight="1">
      <c r="A6" s="219"/>
      <c r="B6" s="219"/>
      <c r="C6" s="219"/>
      <c r="D6" s="219"/>
      <c r="E6" s="7" t="s">
        <v>604</v>
      </c>
      <c r="F6" s="219">
        <v>13748.63</v>
      </c>
      <c r="G6" s="219"/>
    </row>
    <row r="7" spans="1:7" ht="48" customHeight="1">
      <c r="A7" s="7" t="s">
        <v>605</v>
      </c>
      <c r="B7" s="220" t="s">
        <v>606</v>
      </c>
      <c r="C7" s="220"/>
      <c r="D7" s="220"/>
      <c r="E7" s="219"/>
      <c r="F7" s="220"/>
      <c r="G7" s="220"/>
    </row>
    <row r="8" spans="1:7" ht="34.5" customHeight="1">
      <c r="A8" s="7" t="s">
        <v>607</v>
      </c>
      <c r="B8" s="220" t="s">
        <v>608</v>
      </c>
      <c r="C8" s="220"/>
      <c r="D8" s="220"/>
      <c r="E8" s="219"/>
      <c r="F8" s="220"/>
      <c r="G8" s="220"/>
    </row>
    <row r="9" spans="1:7" ht="42" customHeight="1">
      <c r="A9" s="7" t="s">
        <v>609</v>
      </c>
      <c r="B9" s="220" t="s">
        <v>610</v>
      </c>
      <c r="C9" s="220"/>
      <c r="D9" s="220"/>
      <c r="E9" s="219"/>
      <c r="F9" s="220"/>
      <c r="G9" s="220"/>
    </row>
    <row r="10" spans="1:7" ht="23.25" customHeight="1">
      <c r="A10" s="221" t="s">
        <v>570</v>
      </c>
      <c r="B10" s="7" t="s">
        <v>571</v>
      </c>
      <c r="C10" s="7" t="s">
        <v>572</v>
      </c>
      <c r="D10" s="7" t="s">
        <v>573</v>
      </c>
      <c r="E10" s="7" t="s">
        <v>574</v>
      </c>
      <c r="F10" s="7" t="s">
        <v>575</v>
      </c>
      <c r="G10" s="7" t="s">
        <v>611</v>
      </c>
    </row>
    <row r="11" spans="1:7" ht="23.25" customHeight="1">
      <c r="A11" s="221"/>
      <c r="B11" s="10" t="s">
        <v>612</v>
      </c>
      <c r="C11" s="7">
        <v>10</v>
      </c>
      <c r="D11" s="8" t="s">
        <v>613</v>
      </c>
      <c r="E11" s="7" t="s">
        <v>582</v>
      </c>
      <c r="F11" s="11">
        <v>5000</v>
      </c>
      <c r="G11" s="7" t="s">
        <v>614</v>
      </c>
    </row>
    <row r="12" spans="1:7" ht="23.25" customHeight="1">
      <c r="A12" s="221"/>
      <c r="B12" s="10" t="s">
        <v>615</v>
      </c>
      <c r="C12" s="7">
        <v>10</v>
      </c>
      <c r="D12" s="8" t="s">
        <v>613</v>
      </c>
      <c r="E12" s="7" t="s">
        <v>582</v>
      </c>
      <c r="F12" s="11">
        <v>3000</v>
      </c>
      <c r="G12" s="7" t="s">
        <v>614</v>
      </c>
    </row>
    <row r="13" spans="1:7" ht="23.25" customHeight="1">
      <c r="A13" s="221"/>
      <c r="B13" s="12" t="s">
        <v>616</v>
      </c>
      <c r="C13" s="7">
        <v>10</v>
      </c>
      <c r="D13" s="8" t="s">
        <v>586</v>
      </c>
      <c r="E13" s="7" t="s">
        <v>582</v>
      </c>
      <c r="F13" s="11">
        <v>90</v>
      </c>
      <c r="G13" s="7" t="s">
        <v>614</v>
      </c>
    </row>
    <row r="14" spans="1:7" ht="23.25" customHeight="1">
      <c r="A14" s="221"/>
      <c r="B14" s="12" t="s">
        <v>617</v>
      </c>
      <c r="C14" s="7">
        <v>10</v>
      </c>
      <c r="D14" s="8" t="s">
        <v>586</v>
      </c>
      <c r="E14" s="7" t="s">
        <v>582</v>
      </c>
      <c r="F14" s="11">
        <v>90</v>
      </c>
      <c r="G14" s="7" t="s">
        <v>614</v>
      </c>
    </row>
    <row r="15" spans="1:7" ht="23.25" customHeight="1">
      <c r="A15" s="221"/>
      <c r="B15" s="12" t="s">
        <v>618</v>
      </c>
      <c r="C15" s="7">
        <v>20</v>
      </c>
      <c r="D15" s="8" t="s">
        <v>619</v>
      </c>
      <c r="E15" s="7" t="s">
        <v>582</v>
      </c>
      <c r="F15" s="11">
        <v>5000</v>
      </c>
      <c r="G15" s="7" t="s">
        <v>620</v>
      </c>
    </row>
    <row r="16" spans="1:7" ht="23.25" customHeight="1">
      <c r="A16" s="221"/>
      <c r="B16" s="12" t="s">
        <v>621</v>
      </c>
      <c r="C16" s="7">
        <v>20</v>
      </c>
      <c r="D16" s="8" t="s">
        <v>619</v>
      </c>
      <c r="E16" s="7" t="s">
        <v>582</v>
      </c>
      <c r="F16" s="11">
        <v>9000</v>
      </c>
      <c r="G16" s="7" t="s">
        <v>620</v>
      </c>
    </row>
    <row r="17" spans="1:7" ht="23.25" customHeight="1">
      <c r="A17" s="221"/>
      <c r="B17" s="12" t="s">
        <v>622</v>
      </c>
      <c r="C17" s="7">
        <v>5</v>
      </c>
      <c r="D17" s="8" t="s">
        <v>623</v>
      </c>
      <c r="E17" s="7" t="s">
        <v>582</v>
      </c>
      <c r="F17" s="11">
        <v>200</v>
      </c>
      <c r="G17" s="7" t="s">
        <v>614</v>
      </c>
    </row>
    <row r="18" spans="1:7" ht="23.25" customHeight="1">
      <c r="A18" s="221"/>
      <c r="B18" s="12" t="s">
        <v>624</v>
      </c>
      <c r="C18" s="7">
        <v>10</v>
      </c>
      <c r="D18" s="8" t="s">
        <v>577</v>
      </c>
      <c r="E18" s="7" t="s">
        <v>582</v>
      </c>
      <c r="F18" s="11">
        <v>9000</v>
      </c>
      <c r="G18" s="7" t="s">
        <v>614</v>
      </c>
    </row>
    <row r="19" spans="1:7" ht="23.25" customHeight="1">
      <c r="A19" s="221"/>
      <c r="B19" s="12" t="s">
        <v>625</v>
      </c>
      <c r="C19" s="7">
        <v>5</v>
      </c>
      <c r="D19" s="8" t="s">
        <v>586</v>
      </c>
      <c r="E19" s="7" t="s">
        <v>578</v>
      </c>
      <c r="F19" s="13">
        <v>90</v>
      </c>
      <c r="G19" s="7" t="s">
        <v>614</v>
      </c>
    </row>
  </sheetData>
  <mergeCells count="11">
    <mergeCell ref="B7:G7"/>
    <mergeCell ref="B8:G8"/>
    <mergeCell ref="B9:G9"/>
    <mergeCell ref="A5:A6"/>
    <mergeCell ref="A10:A19"/>
    <mergeCell ref="B5:D6"/>
    <mergeCell ref="A2:G2"/>
    <mergeCell ref="B4:D4"/>
    <mergeCell ref="F4:G4"/>
    <mergeCell ref="F5:G5"/>
    <mergeCell ref="F6:G6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M9" sqref="M9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626</v>
      </c>
    </row>
    <row r="2" spans="1:6" ht="51.75" customHeight="1">
      <c r="A2" s="218" t="s">
        <v>627</v>
      </c>
      <c r="B2" s="218"/>
      <c r="C2" s="218"/>
      <c r="D2" s="218"/>
      <c r="E2" s="218"/>
      <c r="F2" s="218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599</v>
      </c>
      <c r="B4" s="219" t="s">
        <v>628</v>
      </c>
      <c r="C4" s="219"/>
      <c r="D4" s="219"/>
      <c r="E4" s="7" t="s">
        <v>601</v>
      </c>
      <c r="F4" s="7" t="s">
        <v>629</v>
      </c>
    </row>
    <row r="5" spans="1:6" ht="26.25" customHeight="1">
      <c r="A5" s="219" t="s">
        <v>602</v>
      </c>
      <c r="B5" s="219">
        <v>6</v>
      </c>
      <c r="C5" s="219"/>
      <c r="D5" s="219"/>
      <c r="E5" s="7" t="s">
        <v>603</v>
      </c>
      <c r="F5" s="7">
        <v>6</v>
      </c>
    </row>
    <row r="6" spans="1:6" ht="26.25" customHeight="1">
      <c r="A6" s="219"/>
      <c r="B6" s="219"/>
      <c r="C6" s="219"/>
      <c r="D6" s="219"/>
      <c r="E6" s="7" t="s">
        <v>604</v>
      </c>
      <c r="F6" s="7"/>
    </row>
    <row r="7" spans="1:6" ht="57" customHeight="1">
      <c r="A7" s="7" t="s">
        <v>605</v>
      </c>
      <c r="B7" s="220" t="s">
        <v>630</v>
      </c>
      <c r="C7" s="220"/>
      <c r="D7" s="220"/>
      <c r="E7" s="220"/>
      <c r="F7" s="220"/>
    </row>
    <row r="8" spans="1:6" ht="56.1" customHeight="1">
      <c r="A8" s="7" t="s">
        <v>607</v>
      </c>
      <c r="B8" s="220" t="s">
        <v>631</v>
      </c>
      <c r="C8" s="220"/>
      <c r="D8" s="220"/>
      <c r="E8" s="220"/>
      <c r="F8" s="220"/>
    </row>
    <row r="9" spans="1:6" ht="57" customHeight="1">
      <c r="A9" s="7" t="s">
        <v>609</v>
      </c>
      <c r="B9" s="220" t="s">
        <v>632</v>
      </c>
      <c r="C9" s="220"/>
      <c r="D9" s="220"/>
      <c r="E9" s="220"/>
      <c r="F9" s="220"/>
    </row>
    <row r="10" spans="1:6" ht="21" customHeight="1">
      <c r="A10" s="221" t="s">
        <v>570</v>
      </c>
      <c r="B10" s="7" t="s">
        <v>571</v>
      </c>
      <c r="C10" s="7" t="s">
        <v>572</v>
      </c>
      <c r="D10" s="7" t="s">
        <v>573</v>
      </c>
      <c r="E10" s="7" t="s">
        <v>574</v>
      </c>
      <c r="F10" s="7" t="s">
        <v>575</v>
      </c>
    </row>
    <row r="11" spans="1:6" ht="21" customHeight="1">
      <c r="A11" s="221"/>
      <c r="B11" s="7" t="s">
        <v>633</v>
      </c>
      <c r="C11" s="7">
        <v>15</v>
      </c>
      <c r="D11" s="8" t="s">
        <v>634</v>
      </c>
      <c r="E11" s="7" t="s">
        <v>582</v>
      </c>
      <c r="F11" s="7">
        <v>12</v>
      </c>
    </row>
    <row r="12" spans="1:6" ht="21" customHeight="1">
      <c r="A12" s="221"/>
      <c r="B12" s="7" t="s">
        <v>635</v>
      </c>
      <c r="C12" s="7">
        <v>15</v>
      </c>
      <c r="D12" s="8" t="s">
        <v>581</v>
      </c>
      <c r="E12" s="7" t="s">
        <v>582</v>
      </c>
      <c r="F12" s="7">
        <v>198</v>
      </c>
    </row>
    <row r="13" spans="1:6" ht="21" customHeight="1">
      <c r="A13" s="221"/>
      <c r="B13" s="7" t="s">
        <v>636</v>
      </c>
      <c r="C13" s="7">
        <v>15</v>
      </c>
      <c r="D13" s="8" t="s">
        <v>586</v>
      </c>
      <c r="E13" s="7" t="s">
        <v>582</v>
      </c>
      <c r="F13" s="7">
        <v>100</v>
      </c>
    </row>
    <row r="14" spans="1:6" ht="21" customHeight="1">
      <c r="A14" s="221"/>
      <c r="B14" s="7" t="s">
        <v>637</v>
      </c>
      <c r="C14" s="7">
        <v>15</v>
      </c>
      <c r="D14" s="8" t="s">
        <v>586</v>
      </c>
      <c r="E14" s="7" t="s">
        <v>582</v>
      </c>
      <c r="F14" s="7">
        <v>100</v>
      </c>
    </row>
    <row r="15" spans="1:6" ht="21" customHeight="1">
      <c r="A15" s="221"/>
      <c r="B15" s="7" t="s">
        <v>638</v>
      </c>
      <c r="C15" s="7">
        <v>15</v>
      </c>
      <c r="D15" s="8" t="s">
        <v>619</v>
      </c>
      <c r="E15" s="7" t="s">
        <v>582</v>
      </c>
      <c r="F15" s="7">
        <v>6</v>
      </c>
    </row>
    <row r="16" spans="1:6" ht="21" customHeight="1">
      <c r="A16" s="221"/>
      <c r="B16" s="7" t="s">
        <v>639</v>
      </c>
      <c r="C16" s="7">
        <v>15</v>
      </c>
      <c r="D16" s="8" t="s">
        <v>586</v>
      </c>
      <c r="E16" s="7" t="s">
        <v>582</v>
      </c>
      <c r="F16" s="7">
        <v>80</v>
      </c>
    </row>
    <row r="17" spans="1:6" ht="21" customHeight="1">
      <c r="A17" s="221"/>
      <c r="B17" s="7" t="s">
        <v>640</v>
      </c>
      <c r="C17" s="7">
        <v>10</v>
      </c>
      <c r="D17" s="8" t="s">
        <v>586</v>
      </c>
      <c r="E17" s="7" t="s">
        <v>582</v>
      </c>
      <c r="F17" s="7">
        <v>90</v>
      </c>
    </row>
    <row r="18" spans="1:6" ht="21" customHeight="1">
      <c r="A18" s="4"/>
      <c r="E18" s="4"/>
    </row>
  </sheetData>
  <mergeCells count="8">
    <mergeCell ref="A10:A17"/>
    <mergeCell ref="B5:D6"/>
    <mergeCell ref="A2:F2"/>
    <mergeCell ref="B4:D4"/>
    <mergeCell ref="B7:F7"/>
    <mergeCell ref="B8:F8"/>
    <mergeCell ref="B9:F9"/>
    <mergeCell ref="A5:A6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NWCW01</cp:lastModifiedBy>
  <dcterms:created xsi:type="dcterms:W3CDTF">2015-06-05T18:19:00Z</dcterms:created>
  <dcterms:modified xsi:type="dcterms:W3CDTF">2021-04-23T08:43:26Z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